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440" firstSheet="5" activeTab="7"/>
  </bookViews>
  <sheets>
    <sheet name="收支预算总表" sheetId="1" r:id="rId1"/>
    <sheet name="收入预算总表" sheetId="2" r:id="rId2"/>
    <sheet name="支出预算总表" sheetId="3" r:id="rId3"/>
    <sheet name="财政拨款收支预算总表" sheetId="4" r:id="rId4"/>
    <sheet name="一般公共预算支出预算表" sheetId="5" r:id="rId5"/>
    <sheet name="一般公共预算基本支出预算表" sheetId="6" r:id="rId6"/>
    <sheet name="“三公”经费会议费培训费支出预算表" sheetId="7" r:id="rId7"/>
    <sheet name="政府性基金支出预算表" sheetId="8" r:id="rId8"/>
  </sheets>
  <calcPr calcId="125725"/>
</workbook>
</file>

<file path=xl/calcChain.xml><?xml version="1.0" encoding="utf-8"?>
<calcChain xmlns="http://schemas.openxmlformats.org/spreadsheetml/2006/main">
  <c r="H6" i="7"/>
  <c r="F6"/>
  <c r="C32" i="6"/>
  <c r="C31"/>
  <c r="C30"/>
  <c r="C29"/>
  <c r="C28"/>
  <c r="C26"/>
  <c r="C25"/>
  <c r="C24"/>
  <c r="C21"/>
  <c r="C20"/>
  <c r="C19"/>
  <c r="C18"/>
  <c r="C17"/>
  <c r="C16"/>
  <c r="C15"/>
  <c r="C14"/>
  <c r="C13"/>
  <c r="C12"/>
  <c r="C11"/>
  <c r="C10"/>
  <c r="C8"/>
  <c r="C7"/>
  <c r="C6"/>
  <c r="C5"/>
  <c r="C24" i="5"/>
  <c r="C23"/>
  <c r="C22"/>
  <c r="C21"/>
  <c r="C20"/>
  <c r="C19"/>
  <c r="C18"/>
  <c r="C17"/>
  <c r="C16"/>
  <c r="C15"/>
  <c r="C14"/>
  <c r="C7"/>
  <c r="C6"/>
  <c r="C5"/>
  <c r="E26" i="4"/>
  <c r="D26"/>
  <c r="B26"/>
  <c r="E23"/>
  <c r="D23"/>
  <c r="E14"/>
  <c r="D14"/>
  <c r="E13"/>
  <c r="D13"/>
  <c r="E6"/>
  <c r="D6"/>
  <c r="B6"/>
  <c r="C5" i="3"/>
  <c r="B5"/>
  <c r="A5"/>
  <c r="C7" i="2"/>
  <c r="C6"/>
  <c r="C5"/>
  <c r="F29" i="1"/>
  <c r="F27"/>
  <c r="D24"/>
  <c r="D15"/>
  <c r="D14"/>
  <c r="F8"/>
  <c r="F7"/>
  <c r="D7"/>
  <c r="B7"/>
</calcChain>
</file>

<file path=xl/sharedStrings.xml><?xml version="1.0" encoding="utf-8"?>
<sst xmlns="http://schemas.openxmlformats.org/spreadsheetml/2006/main" count="282" uniqueCount="197">
  <si>
    <t>公开表一</t>
  </si>
  <si>
    <t>2015年度部门收支预算总表</t>
  </si>
  <si>
    <t>编制单位：常州市机关事务管理局汇总</t>
  </si>
  <si>
    <t>单位：万元</t>
  </si>
  <si>
    <t>收入预算</t>
  </si>
  <si>
    <t>支出预算</t>
  </si>
  <si>
    <t>科目</t>
  </si>
  <si>
    <t>项目名称</t>
  </si>
  <si>
    <t>金额</t>
  </si>
  <si>
    <t>功能分类</t>
  </si>
  <si>
    <t>支出用途</t>
  </si>
  <si>
    <t>功能科目名称</t>
  </si>
  <si>
    <t>一、财政拨款</t>
  </si>
  <si>
    <t>一、一般公共服务支出</t>
  </si>
  <si>
    <t>一、基本支出</t>
  </si>
  <si>
    <t>201</t>
  </si>
  <si>
    <t>　　1.一般公共预算</t>
  </si>
  <si>
    <t>二、外交支出</t>
  </si>
  <si>
    <t>二、项目支出</t>
  </si>
  <si>
    <t>202</t>
  </si>
  <si>
    <t>　　2.政府性基金预算</t>
  </si>
  <si>
    <t>三、国防支出</t>
  </si>
  <si>
    <t>203</t>
  </si>
  <si>
    <t>二、财政专户管理资金</t>
  </si>
  <si>
    <t>四、公共安全支出</t>
  </si>
  <si>
    <t>204</t>
  </si>
  <si>
    <t>三、调入资金</t>
  </si>
  <si>
    <t>五、教育支出</t>
  </si>
  <si>
    <t>205</t>
  </si>
  <si>
    <t>四、其他资金</t>
  </si>
  <si>
    <t>六、科学技术支出</t>
  </si>
  <si>
    <t>206</t>
  </si>
  <si>
    <t>七、文化体育与传媒支出</t>
  </si>
  <si>
    <t>207</t>
  </si>
  <si>
    <t>八、社会保障和就业支出</t>
  </si>
  <si>
    <t>208</t>
  </si>
  <si>
    <t>九、医疗卫生与计划生育支出</t>
  </si>
  <si>
    <t>210</t>
  </si>
  <si>
    <t>十、节能环保支出</t>
  </si>
  <si>
    <t>211</t>
  </si>
  <si>
    <t>十一、城乡社区支出</t>
  </si>
  <si>
    <t>212</t>
  </si>
  <si>
    <t>十二、农林水支出</t>
  </si>
  <si>
    <t>213</t>
  </si>
  <si>
    <t>十三、交通运输支出</t>
  </si>
  <si>
    <t>214</t>
  </si>
  <si>
    <t>十四、资源勘探信息等支出</t>
  </si>
  <si>
    <t>215</t>
  </si>
  <si>
    <t>十五、商业服务业等支出</t>
  </si>
  <si>
    <t>216</t>
  </si>
  <si>
    <t>十六、金融支出</t>
  </si>
  <si>
    <t>217</t>
  </si>
  <si>
    <t>十七、国土海洋气象等支出</t>
  </si>
  <si>
    <t>220</t>
  </si>
  <si>
    <t>十八、住房保障支出</t>
  </si>
  <si>
    <t>221</t>
  </si>
  <si>
    <t>十九、粮油物资储备支出</t>
  </si>
  <si>
    <t>222</t>
  </si>
  <si>
    <t>二十、其他支出</t>
  </si>
  <si>
    <t>229</t>
  </si>
  <si>
    <t>当年收入小计</t>
  </si>
  <si>
    <t>当年支出小计</t>
  </si>
  <si>
    <t>上年结余资金</t>
  </si>
  <si>
    <t>结转下年资金</t>
  </si>
  <si>
    <t>收入合计</t>
  </si>
  <si>
    <t>支出合计</t>
  </si>
  <si>
    <t>公开表二</t>
  </si>
  <si>
    <t>2015年度部门收入预算总表</t>
  </si>
  <si>
    <t>收入总计</t>
  </si>
  <si>
    <t>一般公共预算资金</t>
  </si>
  <si>
    <t>小计</t>
  </si>
  <si>
    <t>公共财政拨款（补助）资金</t>
  </si>
  <si>
    <t>专项收入</t>
  </si>
  <si>
    <t>政府性基金</t>
  </si>
  <si>
    <t>财政专户管理资金</t>
  </si>
  <si>
    <t>调入资金</t>
  </si>
  <si>
    <t>其他资金</t>
  </si>
  <si>
    <t>经营收入</t>
  </si>
  <si>
    <t>省直拨资金</t>
  </si>
  <si>
    <t>其他</t>
  </si>
  <si>
    <t>上年结余</t>
  </si>
  <si>
    <t>公开表三</t>
  </si>
  <si>
    <t>2015年度部门支出预算总表</t>
  </si>
  <si>
    <t>合计</t>
  </si>
  <si>
    <t>基本支出</t>
  </si>
  <si>
    <t>项目支出</t>
  </si>
  <si>
    <t>　</t>
  </si>
  <si>
    <t>公开表四</t>
  </si>
  <si>
    <t>2015年度部门财政拨款收支预算总表</t>
  </si>
  <si>
    <t>项目名称（功能科目）</t>
  </si>
  <si>
    <t>一般公共预算</t>
  </si>
  <si>
    <t>政府性基金预算</t>
  </si>
  <si>
    <t>一、一般公共预算</t>
  </si>
  <si>
    <t>二、政府性基金预算</t>
  </si>
  <si>
    <t>公开表六</t>
  </si>
  <si>
    <t>2015年度部门一般公共预算支出预算表</t>
  </si>
  <si>
    <t>功能科目代码</t>
  </si>
  <si>
    <t>2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</si>
  <si>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</si>
  <si>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</si>
  <si>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</si>
  <si>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</si>
  <si>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</si>
  <si>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</si>
  <si>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</si>
  <si>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</si>
  <si>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</si>
  <si>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教育支出</t>
  </si>
  <si>
    <t>普通教育</t>
  </si>
  <si>
    <t>学前教育</t>
  </si>
  <si>
    <t>社会保障和就业支出</t>
  </si>
  <si>
    <t>20805</t>
  </si>
  <si>
    <t>行政事业单位离退休</t>
  </si>
  <si>
    <t>2080501</t>
  </si>
  <si>
    <t>归口管理的行政单位离退休</t>
  </si>
  <si>
    <t>医疗卫生与计划生育支出</t>
  </si>
  <si>
    <t>21005</t>
  </si>
  <si>
    <t>医疗保障</t>
  </si>
  <si>
    <t>2100501</t>
  </si>
  <si>
    <t>行政单位医疗</t>
  </si>
  <si>
    <t>住房保障支出</t>
  </si>
  <si>
    <t>22102</t>
  </si>
  <si>
    <t>住房改革支出</t>
  </si>
  <si>
    <t>2210201</t>
  </si>
  <si>
    <t>住房公积金</t>
  </si>
  <si>
    <t>2210202</t>
  </si>
  <si>
    <t>提租补贴</t>
  </si>
  <si>
    <t>2210203</t>
  </si>
  <si>
    <t>购房补贴</t>
  </si>
  <si>
    <t>公开表七</t>
  </si>
  <si>
    <t>2015年度部门一般公共预算基本支出预算表</t>
  </si>
  <si>
    <t>科目编码</t>
  </si>
  <si>
    <t>科目名称</t>
  </si>
  <si>
    <t>基本支出预算安排数</t>
  </si>
  <si>
    <t>3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</si>
  <si>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</si>
  <si>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</si>
  <si>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</si>
  <si>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</si>
  <si>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</si>
  <si>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</si>
  <si>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</si>
  <si>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</si>
  <si>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</si>
  <si>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</si>
  <si>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30107</t>
  </si>
  <si>
    <t>绩效工资</t>
  </si>
  <si>
    <t>30199</t>
  </si>
  <si>
    <t>其他工资福利支出</t>
  </si>
  <si>
    <t>302</t>
  </si>
  <si>
    <t>商品和服务支出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</si>
  <si>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</si>
  <si>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</si>
  <si>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</si>
  <si>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</si>
  <si>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</si>
  <si>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</si>
  <si>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</si>
  <si>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</si>
  <si>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</si>
  <si>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</si>
  <si>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</si>
  <si>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</si>
  <si>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</si>
  <si>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</si>
  <si>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</si>
  <si>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</si>
  <si>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</si>
  <si>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</si>
  <si>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其他商品服务支出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</si>
  <si>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</si>
  <si>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</si>
  <si>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</si>
  <si>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</si>
  <si>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</si>
  <si>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</si>
  <si>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</si>
  <si>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</si>
  <si>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</si>
  <si>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</si>
  <si>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30311</t>
  </si>
  <si>
    <t>30312</t>
  </si>
  <si>
    <t>30313</t>
  </si>
  <si>
    <t>30399</t>
  </si>
  <si>
    <t>其他对个人和家庭的补助支出</t>
  </si>
  <si>
    <t>公开表八</t>
  </si>
  <si>
    <t>2015年度部门一般公共预算“三公”经费、会议费、培训费支出预算表</t>
  </si>
  <si>
    <t>因公出国（境）费</t>
  </si>
  <si>
    <t>公务用车购置及运行维护费</t>
  </si>
  <si>
    <t>会议费</t>
  </si>
  <si>
    <t>公务用车购置费</t>
  </si>
  <si>
    <t>附件6</t>
  </si>
  <si>
    <t>2015年度部门政府性基金支出预算表</t>
  </si>
  <si>
    <t>编制单位：常州市机关事务管理局</t>
  </si>
  <si>
    <t>金   额</t>
  </si>
  <si>
    <t>合  计</t>
  </si>
  <si>
    <t>备注：支出功能科目明细到“项”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</si>
</sst>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0"/>
      <name val="Arial"/>
    </font>
    <font>
      <sz val="20"/>
      <name val="Arial"/>
    </font>
    <font>
      <sz val="12"/>
      <name val="Arial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方正小标宋_GBK"/>
      <charset val="134"/>
    </font>
    <font>
      <sz val="20"/>
      <name val="方正小标宋_GBK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1"/>
      <color indexed="8"/>
      <name val="宋体"/>
      <family val="3"/>
      <charset val="134"/>
    </font>
    <font>
      <b/>
      <sz val="21"/>
      <name val="宋体"/>
      <family val="3"/>
      <charset val="134"/>
    </font>
    <font>
      <sz val="10"/>
      <color indexed="12"/>
      <name val="宋体"/>
      <family val="3"/>
      <charset val="134"/>
    </font>
    <font>
      <b/>
      <sz val="23"/>
      <color indexed="8"/>
      <name val="宋体"/>
      <family val="3"/>
      <charset val="134"/>
    </font>
    <font>
      <b/>
      <sz val="23"/>
      <name val="宋体"/>
      <family val="3"/>
      <charset val="134"/>
    </font>
    <font>
      <sz val="10"/>
      <color indexed="9"/>
      <name val="宋体"/>
      <family val="3"/>
      <charset val="134"/>
    </font>
    <font>
      <sz val="23"/>
      <color indexed="8"/>
      <name val="宋体"/>
      <family val="3"/>
      <charset val="134"/>
    </font>
    <font>
      <sz val="23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61">
    <xf numFmtId="0" fontId="0" fillId="0" borderId="0" xfId="0">
      <alignment vertical="center"/>
    </xf>
    <xf numFmtId="0" fontId="1" fillId="0" borderId="0" xfId="4" applyNumberFormat="1" applyFont="1" applyFill="1" applyBorder="1" applyAlignment="1"/>
    <xf numFmtId="0" fontId="2" fillId="0" borderId="0" xfId="4" applyNumberFormat="1" applyFont="1" applyFill="1" applyBorder="1" applyAlignment="1"/>
    <xf numFmtId="0" fontId="3" fillId="0" borderId="0" xfId="4" applyNumberFormat="1" applyFont="1" applyFill="1" applyBorder="1" applyAlignment="1"/>
    <xf numFmtId="0" fontId="4" fillId="0" borderId="0" xfId="4" applyNumberFormat="1" applyFont="1" applyFill="1" applyBorder="1" applyAlignment="1"/>
    <xf numFmtId="0" fontId="6" fillId="0" borderId="0" xfId="3" applyFont="1" applyAlignment="1">
      <alignment vertical="center" shrinkToFit="1"/>
    </xf>
    <xf numFmtId="0" fontId="7" fillId="0" borderId="0" xfId="4" applyFont="1" applyAlignment="1">
      <alignment vertical="center"/>
    </xf>
    <xf numFmtId="0" fontId="8" fillId="0" borderId="0" xfId="1" applyFont="1" applyFill="1" applyAlignment="1">
      <alignment horizontal="left"/>
    </xf>
    <xf numFmtId="0" fontId="8" fillId="0" borderId="0" xfId="1" applyFont="1" applyFill="1" applyAlignment="1">
      <alignment horizontal="right"/>
    </xf>
    <xf numFmtId="0" fontId="9" fillId="0" borderId="1" xfId="2" applyFont="1" applyFill="1" applyBorder="1" applyAlignment="1">
      <alignment horizontal="center" vertical="center" wrapText="1"/>
    </xf>
    <xf numFmtId="0" fontId="1" fillId="0" borderId="1" xfId="4" applyNumberFormat="1" applyFont="1" applyFill="1" applyBorder="1" applyAlignment="1"/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left"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Fill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0" fontId="11" fillId="0" borderId="0" xfId="4" applyNumberFormat="1" applyFont="1" applyFill="1" applyBorder="1" applyAlignment="1"/>
    <xf numFmtId="0" fontId="11" fillId="0" borderId="0" xfId="4" applyNumberFormat="1" applyFont="1" applyFill="1" applyBorder="1" applyAlignment="1">
      <alignment wrapText="1"/>
    </xf>
    <xf numFmtId="0" fontId="11" fillId="0" borderId="0" xfId="0" applyFont="1" applyFill="1" applyAlignment="1"/>
    <xf numFmtId="0" fontId="12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/>
    <xf numFmtId="0" fontId="12" fillId="0" borderId="2" xfId="0" applyNumberFormat="1" applyFont="1" applyFill="1" applyBorder="1" applyAlignment="1" applyProtection="1"/>
    <xf numFmtId="0" fontId="11" fillId="0" borderId="2" xfId="0" applyNumberFormat="1" applyFont="1" applyFill="1" applyBorder="1" applyAlignment="1" applyProtection="1"/>
    <xf numFmtId="0" fontId="12" fillId="2" borderId="1" xfId="0" applyNumberFormat="1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 applyProtection="1"/>
    <xf numFmtId="0" fontId="12" fillId="0" borderId="1" xfId="0" applyNumberFormat="1" applyFont="1" applyFill="1" applyBorder="1" applyAlignment="1" applyProtection="1"/>
    <xf numFmtId="0" fontId="12" fillId="0" borderId="1" xfId="0" applyNumberFormat="1" applyFont="1" applyFill="1" applyBorder="1" applyAlignment="1" applyProtection="1">
      <alignment horizontal="left"/>
    </xf>
    <xf numFmtId="0" fontId="18" fillId="0" borderId="1" xfId="0" applyNumberFormat="1" applyFont="1" applyFill="1" applyBorder="1" applyAlignment="1" applyProtection="1"/>
    <xf numFmtId="0" fontId="12" fillId="0" borderId="1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right"/>
    </xf>
    <xf numFmtId="0" fontId="11" fillId="0" borderId="0" xfId="0" applyNumberFormat="1" applyFont="1" applyFill="1" applyBorder="1" applyAlignment="1" applyProtection="1">
      <alignment horizontal="right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/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21" fillId="2" borderId="1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 applyProtection="1">
      <alignment horizontal="center"/>
    </xf>
    <xf numFmtId="0" fontId="16" fillId="0" borderId="0" xfId="0" applyNumberFormat="1" applyFont="1" applyFill="1" applyBorder="1" applyAlignment="1" applyProtection="1">
      <alignment horizontal="center" vertical="center"/>
    </xf>
    <xf numFmtId="0" fontId="17" fillId="0" borderId="0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right"/>
    </xf>
    <xf numFmtId="0" fontId="11" fillId="0" borderId="2" xfId="0" applyNumberFormat="1" applyFont="1" applyFill="1" applyBorder="1" applyAlignment="1" applyProtection="1">
      <alignment horizontal="right"/>
    </xf>
    <xf numFmtId="0" fontId="21" fillId="2" borderId="1" xfId="0" applyNumberFormat="1" applyFont="1" applyFill="1" applyBorder="1" applyAlignment="1" applyProtection="1">
      <alignment horizontal="center" vertical="center"/>
    </xf>
    <xf numFmtId="0" fontId="22" fillId="2" borderId="1" xfId="0" applyNumberFormat="1" applyFont="1" applyFill="1" applyBorder="1" applyAlignment="1" applyProtection="1"/>
    <xf numFmtId="0" fontId="21" fillId="0" borderId="1" xfId="0" applyNumberFormat="1" applyFont="1" applyFill="1" applyBorder="1" applyAlignment="1" applyProtection="1">
      <alignment horizontal="center"/>
    </xf>
    <xf numFmtId="0" fontId="23" fillId="0" borderId="1" xfId="0" applyNumberFormat="1" applyFont="1" applyFill="1" applyBorder="1" applyAlignment="1" applyProtection="1">
      <alignment horizontal="center"/>
    </xf>
    <xf numFmtId="0" fontId="12" fillId="0" borderId="1" xfId="0" applyNumberFormat="1" applyFont="1" applyFill="1" applyBorder="1" applyAlignment="1" applyProtection="1">
      <alignment horizontal="center"/>
    </xf>
    <xf numFmtId="0" fontId="15" fillId="0" borderId="1" xfId="0" applyNumberFormat="1" applyFont="1" applyFill="1" applyBorder="1" applyAlignment="1" applyProtection="1">
      <alignment horizontal="center"/>
    </xf>
    <xf numFmtId="0" fontId="18" fillId="2" borderId="1" xfId="0" applyNumberFormat="1" applyFont="1" applyFill="1" applyBorder="1" applyAlignment="1" applyProtection="1">
      <alignment horizontal="center" vertical="center"/>
    </xf>
    <xf numFmtId="0" fontId="11" fillId="2" borderId="1" xfId="0" applyNumberFormat="1" applyFont="1" applyFill="1" applyBorder="1" applyAlignment="1" applyProtection="1"/>
    <xf numFmtId="0" fontId="12" fillId="2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/>
    <xf numFmtId="0" fontId="11" fillId="0" borderId="2" xfId="0" applyNumberFormat="1" applyFont="1" applyFill="1" applyBorder="1" applyAlignment="1" applyProtection="1"/>
    <xf numFmtId="0" fontId="5" fillId="0" borderId="0" xfId="3" applyFont="1" applyAlignment="1">
      <alignment horizontal="center" vertical="center" shrinkToFit="1"/>
    </xf>
  </cellXfs>
  <cellStyles count="5">
    <cellStyle name="常规" xfId="0" builtinId="0"/>
    <cellStyle name="常规 2" xfId="3"/>
    <cellStyle name="常规 3" xfId="4"/>
    <cellStyle name="常规_2007年行政单位基层表样表" xfId="1"/>
    <cellStyle name="常规_事业单位部门决算报表（讨论稿） 2" xfId="2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B12" sqref="B12"/>
    </sheetView>
  </sheetViews>
  <sheetFormatPr defaultColWidth="8" defaultRowHeight="14.25" customHeight="1"/>
  <cols>
    <col min="1" max="1" width="26.5" style="19" customWidth="1"/>
    <col min="2" max="2" width="13.125" style="19" customWidth="1"/>
    <col min="3" max="3" width="27" style="19" customWidth="1"/>
    <col min="4" max="4" width="14.625" style="19" customWidth="1"/>
    <col min="5" max="5" width="19.25" style="19" customWidth="1"/>
    <col min="6" max="6" width="12.375" style="19" customWidth="1"/>
    <col min="7" max="7" width="8" style="19" hidden="1" customWidth="1"/>
    <col min="8" max="16384" width="8" style="19"/>
  </cols>
  <sheetData>
    <row r="1" spans="1:7" ht="13.5" customHeight="1">
      <c r="A1" s="20" t="s">
        <v>0</v>
      </c>
      <c r="B1" s="21"/>
      <c r="C1" s="21"/>
      <c r="D1" s="21"/>
      <c r="E1" s="21"/>
      <c r="F1" s="21"/>
      <c r="G1" s="21"/>
    </row>
    <row r="2" spans="1:7" ht="33" customHeight="1">
      <c r="A2" s="39" t="s">
        <v>1</v>
      </c>
      <c r="B2" s="40"/>
      <c r="C2" s="40"/>
      <c r="D2" s="40"/>
      <c r="E2" s="40"/>
      <c r="F2" s="40"/>
      <c r="G2" s="40"/>
    </row>
    <row r="3" spans="1:7" ht="13.5" customHeight="1">
      <c r="A3" s="22" t="s">
        <v>2</v>
      </c>
      <c r="B3" s="23"/>
      <c r="C3" s="23"/>
      <c r="D3" s="23"/>
      <c r="E3" s="23"/>
      <c r="F3" s="41" t="s">
        <v>3</v>
      </c>
      <c r="G3" s="42"/>
    </row>
    <row r="4" spans="1:7" ht="16.5" customHeight="1">
      <c r="A4" s="43" t="s">
        <v>4</v>
      </c>
      <c r="B4" s="44"/>
      <c r="C4" s="43" t="s">
        <v>5</v>
      </c>
      <c r="D4" s="44"/>
      <c r="E4" s="44"/>
      <c r="F4" s="44"/>
      <c r="G4" s="49" t="s">
        <v>6</v>
      </c>
    </row>
    <row r="5" spans="1:7" ht="16.5" customHeight="1">
      <c r="A5" s="43" t="s">
        <v>7</v>
      </c>
      <c r="B5" s="43" t="s">
        <v>8</v>
      </c>
      <c r="C5" s="43" t="s">
        <v>9</v>
      </c>
      <c r="D5" s="44"/>
      <c r="E5" s="43" t="s">
        <v>10</v>
      </c>
      <c r="F5" s="44"/>
      <c r="G5" s="50"/>
    </row>
    <row r="6" spans="1:7" ht="16.5" customHeight="1">
      <c r="A6" s="44"/>
      <c r="B6" s="44"/>
      <c r="C6" s="37" t="s">
        <v>11</v>
      </c>
      <c r="D6" s="37" t="s">
        <v>8</v>
      </c>
      <c r="E6" s="37" t="s">
        <v>7</v>
      </c>
      <c r="F6" s="37" t="s">
        <v>8</v>
      </c>
      <c r="G6" s="50"/>
    </row>
    <row r="7" spans="1:7" ht="16.5" customHeight="1">
      <c r="A7" s="26" t="s">
        <v>12</v>
      </c>
      <c r="B7" s="25">
        <f>1676.71+792.7+378.62</f>
        <v>2848.03</v>
      </c>
      <c r="C7" s="26" t="s">
        <v>13</v>
      </c>
      <c r="D7" s="25">
        <f>1246.07+318.1</f>
        <v>1564.17</v>
      </c>
      <c r="E7" s="26" t="s">
        <v>14</v>
      </c>
      <c r="F7" s="25">
        <f>1272.3+794.31+331.4</f>
        <v>2398.0100000000002</v>
      </c>
      <c r="G7" s="28" t="s">
        <v>15</v>
      </c>
    </row>
    <row r="8" spans="1:7" ht="16.5" customHeight="1">
      <c r="A8" s="26" t="s">
        <v>16</v>
      </c>
      <c r="B8" s="25">
        <v>2848.03</v>
      </c>
      <c r="C8" s="26" t="s">
        <v>17</v>
      </c>
      <c r="D8" s="25"/>
      <c r="E8" s="26" t="s">
        <v>18</v>
      </c>
      <c r="F8" s="25">
        <f>404.41+47.22</f>
        <v>451.63</v>
      </c>
      <c r="G8" s="28" t="s">
        <v>19</v>
      </c>
    </row>
    <row r="9" spans="1:7" ht="16.5" customHeight="1">
      <c r="A9" s="26" t="s">
        <v>20</v>
      </c>
      <c r="B9" s="25"/>
      <c r="C9" s="26" t="s">
        <v>21</v>
      </c>
      <c r="D9" s="25"/>
      <c r="E9" s="26"/>
      <c r="F9" s="25"/>
      <c r="G9" s="28" t="s">
        <v>22</v>
      </c>
    </row>
    <row r="10" spans="1:7" ht="13.5" customHeight="1">
      <c r="A10" s="26" t="s">
        <v>23</v>
      </c>
      <c r="B10" s="25"/>
      <c r="C10" s="26" t="s">
        <v>24</v>
      </c>
      <c r="D10" s="25"/>
      <c r="E10" s="26"/>
      <c r="F10" s="25"/>
      <c r="G10" s="28" t="s">
        <v>25</v>
      </c>
    </row>
    <row r="11" spans="1:7" ht="13.5" customHeight="1">
      <c r="A11" s="26" t="s">
        <v>26</v>
      </c>
      <c r="B11" s="25"/>
      <c r="C11" s="26" t="s">
        <v>27</v>
      </c>
      <c r="D11" s="25">
        <v>570.91999999999996</v>
      </c>
      <c r="E11" s="26"/>
      <c r="F11" s="25"/>
      <c r="G11" s="28" t="s">
        <v>28</v>
      </c>
    </row>
    <row r="12" spans="1:7" ht="13.5" customHeight="1">
      <c r="A12" s="26" t="s">
        <v>29</v>
      </c>
      <c r="B12" s="25">
        <v>3</v>
      </c>
      <c r="C12" s="26" t="s">
        <v>30</v>
      </c>
      <c r="D12" s="25"/>
      <c r="E12" s="26"/>
      <c r="F12" s="25"/>
      <c r="G12" s="28" t="s">
        <v>31</v>
      </c>
    </row>
    <row r="13" spans="1:7" ht="13.5" customHeight="1">
      <c r="A13" s="26"/>
      <c r="B13" s="25"/>
      <c r="C13" s="26" t="s">
        <v>32</v>
      </c>
      <c r="D13" s="25"/>
      <c r="E13" s="26"/>
      <c r="F13" s="25"/>
      <c r="G13" s="28" t="s">
        <v>33</v>
      </c>
    </row>
    <row r="14" spans="1:7" ht="13.5" customHeight="1">
      <c r="A14" s="26"/>
      <c r="B14" s="25"/>
      <c r="C14" s="26" t="s">
        <v>34</v>
      </c>
      <c r="D14" s="25">
        <f>268.96+79+7.15</f>
        <v>355.11</v>
      </c>
      <c r="E14" s="26"/>
      <c r="F14" s="25"/>
      <c r="G14" s="28" t="s">
        <v>35</v>
      </c>
    </row>
    <row r="15" spans="1:7" ht="13.5" customHeight="1">
      <c r="A15" s="26"/>
      <c r="B15" s="25"/>
      <c r="C15" s="26" t="s">
        <v>36</v>
      </c>
      <c r="D15" s="25">
        <f>42.77+41.92+17.65</f>
        <v>102.34</v>
      </c>
      <c r="E15" s="26"/>
      <c r="F15" s="25"/>
      <c r="G15" s="28" t="s">
        <v>37</v>
      </c>
    </row>
    <row r="16" spans="1:7" ht="13.5" customHeight="1">
      <c r="A16" s="26"/>
      <c r="B16" s="25"/>
      <c r="C16" s="26" t="s">
        <v>38</v>
      </c>
      <c r="D16" s="25"/>
      <c r="E16" s="26"/>
      <c r="F16" s="25"/>
      <c r="G16" s="28" t="s">
        <v>39</v>
      </c>
    </row>
    <row r="17" spans="1:7" ht="13.5" customHeight="1">
      <c r="A17" s="26"/>
      <c r="B17" s="25"/>
      <c r="C17" s="26" t="s">
        <v>40</v>
      </c>
      <c r="D17" s="25"/>
      <c r="E17" s="26"/>
      <c r="F17" s="25"/>
      <c r="G17" s="28" t="s">
        <v>41</v>
      </c>
    </row>
    <row r="18" spans="1:7" ht="13.5" customHeight="1">
      <c r="A18" s="26"/>
      <c r="B18" s="25"/>
      <c r="C18" s="26" t="s">
        <v>42</v>
      </c>
      <c r="D18" s="25"/>
      <c r="E18" s="26"/>
      <c r="F18" s="25"/>
      <c r="G18" s="28" t="s">
        <v>43</v>
      </c>
    </row>
    <row r="19" spans="1:7" ht="13.5" customHeight="1">
      <c r="A19" s="26"/>
      <c r="B19" s="25"/>
      <c r="C19" s="26" t="s">
        <v>44</v>
      </c>
      <c r="D19" s="25"/>
      <c r="E19" s="26"/>
      <c r="F19" s="25"/>
      <c r="G19" s="28" t="s">
        <v>45</v>
      </c>
    </row>
    <row r="20" spans="1:7" ht="13.5" customHeight="1">
      <c r="A20" s="26"/>
      <c r="B20" s="25"/>
      <c r="C20" s="26" t="s">
        <v>46</v>
      </c>
      <c r="D20" s="25"/>
      <c r="E20" s="26"/>
      <c r="F20" s="25"/>
      <c r="G20" s="28" t="s">
        <v>47</v>
      </c>
    </row>
    <row r="21" spans="1:7" ht="13.5" customHeight="1">
      <c r="A21" s="26"/>
      <c r="B21" s="25"/>
      <c r="C21" s="26" t="s">
        <v>48</v>
      </c>
      <c r="D21" s="25"/>
      <c r="E21" s="26"/>
      <c r="F21" s="25"/>
      <c r="G21" s="28" t="s">
        <v>49</v>
      </c>
    </row>
    <row r="22" spans="1:7" ht="13.5" customHeight="1">
      <c r="A22" s="26"/>
      <c r="B22" s="25"/>
      <c r="C22" s="26" t="s">
        <v>50</v>
      </c>
      <c r="D22" s="25"/>
      <c r="E22" s="26"/>
      <c r="F22" s="25"/>
      <c r="G22" s="28" t="s">
        <v>51</v>
      </c>
    </row>
    <row r="23" spans="1:7" ht="13.5" customHeight="1">
      <c r="A23" s="26"/>
      <c r="B23" s="25"/>
      <c r="C23" s="26" t="s">
        <v>52</v>
      </c>
      <c r="D23" s="25"/>
      <c r="E23" s="26"/>
      <c r="F23" s="25"/>
      <c r="G23" s="28" t="s">
        <v>53</v>
      </c>
    </row>
    <row r="24" spans="1:7" ht="13.5" customHeight="1">
      <c r="A24" s="26"/>
      <c r="B24" s="25"/>
      <c r="C24" s="26" t="s">
        <v>54</v>
      </c>
      <c r="D24" s="25">
        <f>118.91+102.47+35.72</f>
        <v>257.10000000000002</v>
      </c>
      <c r="E24" s="26"/>
      <c r="F24" s="25"/>
      <c r="G24" s="28" t="s">
        <v>55</v>
      </c>
    </row>
    <row r="25" spans="1:7" ht="13.5" customHeight="1">
      <c r="A25" s="26"/>
      <c r="B25" s="25"/>
      <c r="C25" s="26" t="s">
        <v>56</v>
      </c>
      <c r="D25" s="25"/>
      <c r="E25" s="26"/>
      <c r="F25" s="25"/>
      <c r="G25" s="28" t="s">
        <v>57</v>
      </c>
    </row>
    <row r="26" spans="1:7" ht="13.5" customHeight="1">
      <c r="A26" s="26"/>
      <c r="B26" s="25"/>
      <c r="C26" s="26" t="s">
        <v>58</v>
      </c>
      <c r="D26" s="25"/>
      <c r="E26" s="26"/>
      <c r="F26" s="25"/>
      <c r="G26" s="28" t="s">
        <v>59</v>
      </c>
    </row>
    <row r="27" spans="1:7" ht="13.5" customHeight="1">
      <c r="A27" s="38" t="s">
        <v>60</v>
      </c>
      <c r="B27" s="25">
        <v>2851.03</v>
      </c>
      <c r="C27" s="45" t="s">
        <v>61</v>
      </c>
      <c r="D27" s="46"/>
      <c r="E27" s="45"/>
      <c r="F27" s="25">
        <f>SUM(F7:F26)</f>
        <v>2849.64</v>
      </c>
      <c r="G27" s="28"/>
    </row>
    <row r="28" spans="1:7" ht="13.5" customHeight="1">
      <c r="A28" s="29" t="s">
        <v>62</v>
      </c>
      <c r="B28" s="25"/>
      <c r="C28" s="47" t="s">
        <v>63</v>
      </c>
      <c r="D28" s="48"/>
      <c r="E28" s="47"/>
      <c r="F28" s="25">
        <v>1.39</v>
      </c>
      <c r="G28" s="28"/>
    </row>
    <row r="29" spans="1:7" ht="13.5" customHeight="1">
      <c r="A29" s="38" t="s">
        <v>64</v>
      </c>
      <c r="B29" s="25">
        <v>2851.03</v>
      </c>
      <c r="C29" s="45" t="s">
        <v>65</v>
      </c>
      <c r="D29" s="46"/>
      <c r="E29" s="45"/>
      <c r="F29" s="25">
        <f>SUM(F27:F28)</f>
        <v>2851.03</v>
      </c>
      <c r="G29" s="28"/>
    </row>
  </sheetData>
  <mergeCells count="12">
    <mergeCell ref="C27:E27"/>
    <mergeCell ref="C28:E28"/>
    <mergeCell ref="C29:E29"/>
    <mergeCell ref="A5:A6"/>
    <mergeCell ref="B5:B6"/>
    <mergeCell ref="A2:G2"/>
    <mergeCell ref="F3:G3"/>
    <mergeCell ref="A4:B4"/>
    <mergeCell ref="C4:F4"/>
    <mergeCell ref="C5:D5"/>
    <mergeCell ref="E5:F5"/>
    <mergeCell ref="G4:G6"/>
  </mergeCells>
  <phoneticPr fontId="2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A3" sqref="A3"/>
    </sheetView>
  </sheetViews>
  <sheetFormatPr defaultColWidth="8" defaultRowHeight="14.25" customHeight="1"/>
  <cols>
    <col min="1" max="1" width="26.375" style="19" customWidth="1"/>
    <col min="2" max="2" width="29.625" style="19" customWidth="1"/>
    <col min="3" max="3" width="16.75" style="19" customWidth="1"/>
    <col min="4" max="16384" width="8" style="19"/>
  </cols>
  <sheetData>
    <row r="1" spans="1:3" ht="13.5" customHeight="1">
      <c r="A1" s="20" t="s">
        <v>66</v>
      </c>
      <c r="B1" s="21"/>
      <c r="C1" s="21"/>
    </row>
    <row r="2" spans="1:3" ht="27.75" customHeight="1">
      <c r="A2" s="39" t="s">
        <v>67</v>
      </c>
      <c r="B2" s="40"/>
      <c r="C2" s="40"/>
    </row>
    <row r="3" spans="1:3" ht="13.5" customHeight="1">
      <c r="A3" s="22" t="s">
        <v>2</v>
      </c>
      <c r="B3" s="23"/>
      <c r="C3" s="22" t="s">
        <v>3</v>
      </c>
    </row>
    <row r="4" spans="1:3" ht="18.75" customHeight="1">
      <c r="A4" s="51" t="s">
        <v>7</v>
      </c>
      <c r="B4" s="51"/>
      <c r="C4" s="24" t="s">
        <v>8</v>
      </c>
    </row>
    <row r="5" spans="1:3" ht="18.75" customHeight="1">
      <c r="A5" s="52" t="s">
        <v>68</v>
      </c>
      <c r="B5" s="52"/>
      <c r="C5" s="25">
        <f>1676.71+795.7+378.62</f>
        <v>2851.03</v>
      </c>
    </row>
    <row r="6" spans="1:3" ht="18.75" customHeight="1">
      <c r="A6" s="52" t="s">
        <v>69</v>
      </c>
      <c r="B6" s="35" t="s">
        <v>70</v>
      </c>
      <c r="C6" s="25">
        <f>1676.71+792.7+378.62</f>
        <v>2848.03</v>
      </c>
    </row>
    <row r="7" spans="1:3" ht="18.75" customHeight="1">
      <c r="A7" s="52"/>
      <c r="B7" s="36" t="s">
        <v>71</v>
      </c>
      <c r="C7" s="25">
        <f>1676.71+378.62+792.7</f>
        <v>2848.03</v>
      </c>
    </row>
    <row r="8" spans="1:3" ht="18.75" customHeight="1">
      <c r="A8" s="52"/>
      <c r="B8" s="36" t="s">
        <v>72</v>
      </c>
      <c r="C8" s="25"/>
    </row>
    <row r="9" spans="1:3" ht="18.75" customHeight="1">
      <c r="A9" s="53" t="s">
        <v>73</v>
      </c>
      <c r="B9" s="53"/>
      <c r="C9" s="25"/>
    </row>
    <row r="10" spans="1:3" ht="18.75" customHeight="1">
      <c r="A10" s="53" t="s">
        <v>74</v>
      </c>
      <c r="B10" s="53"/>
      <c r="C10" s="25"/>
    </row>
    <row r="11" spans="1:3" ht="18.75" customHeight="1">
      <c r="A11" s="53" t="s">
        <v>75</v>
      </c>
      <c r="B11" s="53"/>
      <c r="C11" s="25"/>
    </row>
    <row r="12" spans="1:3" ht="18.75" customHeight="1">
      <c r="A12" s="52" t="s">
        <v>76</v>
      </c>
      <c r="B12" s="35" t="s">
        <v>70</v>
      </c>
      <c r="C12" s="25">
        <v>3</v>
      </c>
    </row>
    <row r="13" spans="1:3" ht="18.75" customHeight="1">
      <c r="A13" s="52"/>
      <c r="B13" s="36" t="s">
        <v>77</v>
      </c>
      <c r="C13" s="25">
        <v>3</v>
      </c>
    </row>
    <row r="14" spans="1:3" ht="18.75" customHeight="1">
      <c r="A14" s="52"/>
      <c r="B14" s="36" t="s">
        <v>78</v>
      </c>
      <c r="C14" s="25"/>
    </row>
    <row r="15" spans="1:3" ht="18.75" customHeight="1">
      <c r="A15" s="52"/>
      <c r="B15" s="36" t="s">
        <v>79</v>
      </c>
      <c r="C15" s="25"/>
    </row>
    <row r="16" spans="1:3" ht="18.75" customHeight="1">
      <c r="A16" s="53" t="s">
        <v>80</v>
      </c>
      <c r="B16" s="53"/>
      <c r="C16" s="25"/>
    </row>
  </sheetData>
  <mergeCells count="9">
    <mergeCell ref="A11:B11"/>
    <mergeCell ref="A16:B16"/>
    <mergeCell ref="A6:A8"/>
    <mergeCell ref="A12:A15"/>
    <mergeCell ref="A2:C2"/>
    <mergeCell ref="A4:B4"/>
    <mergeCell ref="A5:B5"/>
    <mergeCell ref="A9:B9"/>
    <mergeCell ref="A10:B10"/>
  </mergeCells>
  <phoneticPr fontId="2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"/>
  <sheetViews>
    <sheetView workbookViewId="0">
      <selection activeCell="B15" sqref="B14:B15"/>
    </sheetView>
  </sheetViews>
  <sheetFormatPr defaultColWidth="8" defaultRowHeight="14.25" customHeight="1"/>
  <cols>
    <col min="1" max="1" width="25.125" style="19" customWidth="1"/>
    <col min="2" max="2" width="23.125" style="19" customWidth="1"/>
    <col min="3" max="3" width="24.375" style="19" customWidth="1"/>
    <col min="4" max="4" width="8" style="19" hidden="1" customWidth="1"/>
    <col min="5" max="16384" width="8" style="19"/>
  </cols>
  <sheetData>
    <row r="1" spans="1:4" ht="13.5" customHeight="1">
      <c r="A1" s="20" t="s">
        <v>81</v>
      </c>
      <c r="B1" s="21"/>
      <c r="C1" s="21"/>
      <c r="D1" s="21"/>
    </row>
    <row r="2" spans="1:4" ht="28.5" customHeight="1">
      <c r="A2" s="54" t="s">
        <v>82</v>
      </c>
      <c r="B2" s="55"/>
      <c r="C2" s="55"/>
      <c r="D2" s="30"/>
    </row>
    <row r="3" spans="1:4" ht="13.5" customHeight="1">
      <c r="A3" s="22" t="s">
        <v>2</v>
      </c>
      <c r="B3" s="23"/>
      <c r="C3" s="31" t="s">
        <v>3</v>
      </c>
      <c r="D3" s="32"/>
    </row>
    <row r="4" spans="1:4" ht="13.5" customHeight="1">
      <c r="A4" s="24" t="s">
        <v>83</v>
      </c>
      <c r="B4" s="24" t="s">
        <v>84</v>
      </c>
      <c r="C4" s="24" t="s">
        <v>85</v>
      </c>
      <c r="D4" s="33"/>
    </row>
    <row r="5" spans="1:4" ht="13.5" customHeight="1">
      <c r="A5" s="25">
        <f>1676.71+378.62+794.31</f>
        <v>2849.64</v>
      </c>
      <c r="B5" s="25">
        <f>1272.3+794.31+331.4</f>
        <v>2398.0100000000002</v>
      </c>
      <c r="C5" s="25">
        <f>404.41+47.22</f>
        <v>451.63</v>
      </c>
      <c r="D5" s="34" t="s">
        <v>86</v>
      </c>
    </row>
  </sheetData>
  <mergeCells count="1">
    <mergeCell ref="A2:C2"/>
  </mergeCells>
  <phoneticPr fontId="2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6"/>
  <sheetViews>
    <sheetView workbookViewId="0">
      <selection activeCell="K17" sqref="K17"/>
    </sheetView>
  </sheetViews>
  <sheetFormatPr defaultColWidth="8" defaultRowHeight="14.25" customHeight="1"/>
  <cols>
    <col min="1" max="1" width="29.625" style="19" customWidth="1"/>
    <col min="2" max="2" width="15.625" style="19" customWidth="1"/>
    <col min="3" max="3" width="31.875" style="19" customWidth="1"/>
    <col min="4" max="4" width="9" style="19" customWidth="1"/>
    <col min="5" max="5" width="12.625" style="19" customWidth="1"/>
    <col min="6" max="6" width="14.625" style="19" customWidth="1"/>
    <col min="7" max="7" width="8" style="19" hidden="1" customWidth="1"/>
    <col min="8" max="16384" width="8" style="19"/>
  </cols>
  <sheetData>
    <row r="1" spans="1:7" ht="13.5" customHeight="1">
      <c r="A1" s="20" t="s">
        <v>87</v>
      </c>
      <c r="B1" s="21"/>
      <c r="C1" s="21"/>
      <c r="D1" s="21"/>
      <c r="E1" s="21"/>
      <c r="F1" s="21"/>
      <c r="G1" s="21"/>
    </row>
    <row r="2" spans="1:7" ht="30" customHeight="1">
      <c r="A2" s="39" t="s">
        <v>88</v>
      </c>
      <c r="B2" s="40"/>
      <c r="C2" s="40"/>
      <c r="D2" s="40"/>
      <c r="E2" s="40"/>
      <c r="F2" s="40"/>
      <c r="G2" s="21"/>
    </row>
    <row r="3" spans="1:7" ht="13.5" customHeight="1">
      <c r="A3" s="22" t="s">
        <v>2</v>
      </c>
      <c r="B3" s="23"/>
      <c r="C3" s="23"/>
      <c r="D3" s="23"/>
      <c r="E3" s="23"/>
      <c r="F3" s="23"/>
      <c r="G3" s="23"/>
    </row>
    <row r="4" spans="1:7" ht="16.5" customHeight="1">
      <c r="A4" s="51" t="s">
        <v>4</v>
      </c>
      <c r="B4" s="50"/>
      <c r="C4" s="51" t="s">
        <v>5</v>
      </c>
      <c r="D4" s="50"/>
      <c r="E4" s="50"/>
      <c r="F4" s="50"/>
      <c r="G4" s="51"/>
    </row>
    <row r="5" spans="1:7" ht="16.5" customHeight="1">
      <c r="A5" s="24" t="s">
        <v>7</v>
      </c>
      <c r="B5" s="24" t="s">
        <v>8</v>
      </c>
      <c r="C5" s="24" t="s">
        <v>89</v>
      </c>
      <c r="D5" s="24" t="s">
        <v>83</v>
      </c>
      <c r="E5" s="24" t="s">
        <v>90</v>
      </c>
      <c r="F5" s="24" t="s">
        <v>91</v>
      </c>
      <c r="G5" s="50"/>
    </row>
    <row r="6" spans="1:7" ht="16.5" customHeight="1">
      <c r="A6" s="26" t="s">
        <v>92</v>
      </c>
      <c r="B6" s="25">
        <f>1676.71+792.7+378.62</f>
        <v>2848.03</v>
      </c>
      <c r="C6" s="26" t="s">
        <v>13</v>
      </c>
      <c r="D6" s="25">
        <f>1246.07+318.1</f>
        <v>1564.17</v>
      </c>
      <c r="E6" s="25">
        <f>1246.07+318.1</f>
        <v>1564.17</v>
      </c>
      <c r="F6" s="25"/>
      <c r="G6" s="28" t="s">
        <v>15</v>
      </c>
    </row>
    <row r="7" spans="1:7" ht="16.5" customHeight="1">
      <c r="A7" s="26" t="s">
        <v>93</v>
      </c>
      <c r="B7" s="25"/>
      <c r="C7" s="26" t="s">
        <v>17</v>
      </c>
      <c r="D7" s="25"/>
      <c r="E7" s="25"/>
      <c r="F7" s="25"/>
      <c r="G7" s="28" t="s">
        <v>19</v>
      </c>
    </row>
    <row r="8" spans="1:7" ht="16.5" customHeight="1">
      <c r="A8" s="26"/>
      <c r="B8" s="25"/>
      <c r="C8" s="26" t="s">
        <v>21</v>
      </c>
      <c r="D8" s="25"/>
      <c r="E8" s="25"/>
      <c r="F8" s="25"/>
      <c r="G8" s="28" t="s">
        <v>22</v>
      </c>
    </row>
    <row r="9" spans="1:7" ht="13.5" customHeight="1">
      <c r="A9" s="26"/>
      <c r="B9" s="25"/>
      <c r="C9" s="26" t="s">
        <v>24</v>
      </c>
      <c r="D9" s="25"/>
      <c r="E9" s="25"/>
      <c r="F9" s="25"/>
      <c r="G9" s="28" t="s">
        <v>25</v>
      </c>
    </row>
    <row r="10" spans="1:7" ht="13.5" customHeight="1">
      <c r="A10" s="26"/>
      <c r="B10" s="25"/>
      <c r="C10" s="26" t="s">
        <v>27</v>
      </c>
      <c r="D10" s="25">
        <v>569.30999999999995</v>
      </c>
      <c r="E10" s="25">
        <v>569.30999999999995</v>
      </c>
      <c r="F10" s="25"/>
      <c r="G10" s="28" t="s">
        <v>28</v>
      </c>
    </row>
    <row r="11" spans="1:7" ht="13.5" customHeight="1">
      <c r="A11" s="26"/>
      <c r="B11" s="25"/>
      <c r="C11" s="26" t="s">
        <v>30</v>
      </c>
      <c r="D11" s="25"/>
      <c r="E11" s="25"/>
      <c r="F11" s="25"/>
      <c r="G11" s="28" t="s">
        <v>31</v>
      </c>
    </row>
    <row r="12" spans="1:7" ht="13.5" customHeight="1">
      <c r="A12" s="26"/>
      <c r="B12" s="25"/>
      <c r="C12" s="26" t="s">
        <v>32</v>
      </c>
      <c r="D12" s="25"/>
      <c r="E12" s="25"/>
      <c r="F12" s="25"/>
      <c r="G12" s="28" t="s">
        <v>33</v>
      </c>
    </row>
    <row r="13" spans="1:7" ht="13.5" customHeight="1">
      <c r="A13" s="26"/>
      <c r="B13" s="25"/>
      <c r="C13" s="26" t="s">
        <v>34</v>
      </c>
      <c r="D13" s="25">
        <f>268.96+79+7.15</f>
        <v>355.11</v>
      </c>
      <c r="E13" s="25">
        <f>268.96+79+7.15</f>
        <v>355.11</v>
      </c>
      <c r="F13" s="25"/>
      <c r="G13" s="28" t="s">
        <v>35</v>
      </c>
    </row>
    <row r="14" spans="1:7" ht="13.5" customHeight="1">
      <c r="A14" s="26"/>
      <c r="B14" s="25"/>
      <c r="C14" s="26" t="s">
        <v>36</v>
      </c>
      <c r="D14" s="25">
        <f>42.77+41.92+17.65</f>
        <v>102.34</v>
      </c>
      <c r="E14" s="25">
        <f>42.77+41.92+17.65</f>
        <v>102.34</v>
      </c>
      <c r="F14" s="25"/>
      <c r="G14" s="28" t="s">
        <v>37</v>
      </c>
    </row>
    <row r="15" spans="1:7" ht="13.5" customHeight="1">
      <c r="A15" s="26"/>
      <c r="B15" s="25"/>
      <c r="C15" s="26" t="s">
        <v>38</v>
      </c>
      <c r="D15" s="25"/>
      <c r="E15" s="25"/>
      <c r="F15" s="25"/>
      <c r="G15" s="28" t="s">
        <v>39</v>
      </c>
    </row>
    <row r="16" spans="1:7" ht="13.5" customHeight="1">
      <c r="A16" s="26"/>
      <c r="B16" s="25"/>
      <c r="C16" s="26" t="s">
        <v>40</v>
      </c>
      <c r="D16" s="25"/>
      <c r="E16" s="25"/>
      <c r="F16" s="25"/>
      <c r="G16" s="28" t="s">
        <v>41</v>
      </c>
    </row>
    <row r="17" spans="1:7" ht="13.5" customHeight="1">
      <c r="A17" s="26"/>
      <c r="B17" s="25"/>
      <c r="C17" s="26" t="s">
        <v>42</v>
      </c>
      <c r="D17" s="25"/>
      <c r="E17" s="25"/>
      <c r="F17" s="25"/>
      <c r="G17" s="28" t="s">
        <v>43</v>
      </c>
    </row>
    <row r="18" spans="1:7" ht="13.5" customHeight="1">
      <c r="A18" s="26"/>
      <c r="B18" s="25"/>
      <c r="C18" s="26" t="s">
        <v>44</v>
      </c>
      <c r="D18" s="25"/>
      <c r="E18" s="25"/>
      <c r="F18" s="25"/>
      <c r="G18" s="28" t="s">
        <v>45</v>
      </c>
    </row>
    <row r="19" spans="1:7" ht="13.5" customHeight="1">
      <c r="A19" s="26"/>
      <c r="B19" s="25"/>
      <c r="C19" s="26" t="s">
        <v>46</v>
      </c>
      <c r="D19" s="25"/>
      <c r="E19" s="25"/>
      <c r="F19" s="25"/>
      <c r="G19" s="28" t="s">
        <v>47</v>
      </c>
    </row>
    <row r="20" spans="1:7" ht="13.5" customHeight="1">
      <c r="A20" s="26"/>
      <c r="B20" s="25"/>
      <c r="C20" s="26" t="s">
        <v>48</v>
      </c>
      <c r="D20" s="25"/>
      <c r="E20" s="25"/>
      <c r="F20" s="25"/>
      <c r="G20" s="28" t="s">
        <v>49</v>
      </c>
    </row>
    <row r="21" spans="1:7" ht="13.5" customHeight="1">
      <c r="A21" s="26"/>
      <c r="B21" s="25"/>
      <c r="C21" s="26" t="s">
        <v>50</v>
      </c>
      <c r="D21" s="25"/>
      <c r="E21" s="25"/>
      <c r="F21" s="25"/>
      <c r="G21" s="28" t="s">
        <v>51</v>
      </c>
    </row>
    <row r="22" spans="1:7" ht="13.5" customHeight="1">
      <c r="A22" s="26"/>
      <c r="B22" s="25"/>
      <c r="C22" s="26" t="s">
        <v>52</v>
      </c>
      <c r="D22" s="25"/>
      <c r="E22" s="25"/>
      <c r="F22" s="25"/>
      <c r="G22" s="28" t="s">
        <v>53</v>
      </c>
    </row>
    <row r="23" spans="1:7" ht="13.5" customHeight="1">
      <c r="A23" s="26"/>
      <c r="B23" s="25"/>
      <c r="C23" s="26" t="s">
        <v>54</v>
      </c>
      <c r="D23" s="25">
        <f>118.91+102.47+35.72</f>
        <v>257.10000000000002</v>
      </c>
      <c r="E23" s="25">
        <f>118.91+102.47+35.72</f>
        <v>257.10000000000002</v>
      </c>
      <c r="F23" s="25"/>
      <c r="G23" s="28" t="s">
        <v>55</v>
      </c>
    </row>
    <row r="24" spans="1:7" ht="13.5" customHeight="1">
      <c r="A24" s="26"/>
      <c r="B24" s="25"/>
      <c r="C24" s="26" t="s">
        <v>56</v>
      </c>
      <c r="D24" s="25"/>
      <c r="E24" s="25"/>
      <c r="F24" s="25"/>
      <c r="G24" s="28" t="s">
        <v>57</v>
      </c>
    </row>
    <row r="25" spans="1:7" ht="13.5" customHeight="1">
      <c r="A25" s="26"/>
      <c r="B25" s="25"/>
      <c r="C25" s="26" t="s">
        <v>58</v>
      </c>
      <c r="D25" s="25"/>
      <c r="E25" s="25"/>
      <c r="F25" s="25"/>
      <c r="G25" s="28" t="s">
        <v>59</v>
      </c>
    </row>
    <row r="26" spans="1:7" ht="16.5" customHeight="1">
      <c r="A26" s="29" t="s">
        <v>64</v>
      </c>
      <c r="B26" s="25">
        <f>1676.71+792.7+378.62</f>
        <v>2848.03</v>
      </c>
      <c r="C26" s="29" t="s">
        <v>65</v>
      </c>
      <c r="D26" s="25">
        <f>1676.71+792.7+378.62</f>
        <v>2848.03</v>
      </c>
      <c r="E26" s="25">
        <f>1676.71+792.7+378.62</f>
        <v>2848.03</v>
      </c>
      <c r="F26" s="25"/>
      <c r="G26" s="26"/>
    </row>
  </sheetData>
  <mergeCells count="4">
    <mergeCell ref="A2:F2"/>
    <mergeCell ref="A4:B4"/>
    <mergeCell ref="C4:F4"/>
    <mergeCell ref="G4:G5"/>
  </mergeCells>
  <phoneticPr fontId="24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>
  <dimension ref="A1:C24"/>
  <sheetViews>
    <sheetView workbookViewId="0">
      <selection activeCell="F12" sqref="F12"/>
    </sheetView>
  </sheetViews>
  <sheetFormatPr defaultColWidth="8" defaultRowHeight="14.25" customHeight="1"/>
  <cols>
    <col min="1" max="1" width="22.5" style="19" customWidth="1"/>
    <col min="2" max="2" width="41.75" style="19" customWidth="1"/>
    <col min="3" max="3" width="16.375" style="19" customWidth="1"/>
    <col min="4" max="16384" width="8" style="19"/>
  </cols>
  <sheetData>
    <row r="1" spans="1:3" ht="13.5" customHeight="1">
      <c r="A1" s="20" t="s">
        <v>94</v>
      </c>
      <c r="B1" s="21"/>
      <c r="C1" s="21"/>
    </row>
    <row r="2" spans="1:3" ht="29.25" customHeight="1">
      <c r="A2" s="39" t="s">
        <v>95</v>
      </c>
      <c r="B2" s="40"/>
      <c r="C2" s="40"/>
    </row>
    <row r="3" spans="1:3" ht="13.5" customHeight="1">
      <c r="A3" s="22" t="s">
        <v>2</v>
      </c>
      <c r="B3" s="23"/>
      <c r="C3" s="22" t="s">
        <v>3</v>
      </c>
    </row>
    <row r="4" spans="1:3" ht="13.5" customHeight="1">
      <c r="A4" s="24" t="s">
        <v>96</v>
      </c>
      <c r="B4" s="24" t="s">
        <v>11</v>
      </c>
      <c r="C4" s="24" t="s">
        <v>8</v>
      </c>
    </row>
    <row r="5" spans="1:3" ht="13.5" customHeight="1">
      <c r="A5" s="26" t="s">
        <v>97</v>
      </c>
      <c r="B5" s="26" t="s">
        <v>83</v>
      </c>
      <c r="C5" s="25">
        <f>1676.71+792.7+378.62</f>
        <v>2848.03</v>
      </c>
    </row>
    <row r="6" spans="1:3" ht="13.5" customHeight="1">
      <c r="A6" s="26" t="s">
        <v>15</v>
      </c>
      <c r="B6" s="26" t="s">
        <v>98</v>
      </c>
      <c r="C6" s="25">
        <f>1246.07+318.1</f>
        <v>1564.17</v>
      </c>
    </row>
    <row r="7" spans="1:3" ht="13.5" customHeight="1">
      <c r="A7" s="26" t="s">
        <v>99</v>
      </c>
      <c r="B7" s="26" t="s">
        <v>100</v>
      </c>
      <c r="C7" s="25">
        <f>1246.07+318.1</f>
        <v>1564.17</v>
      </c>
    </row>
    <row r="8" spans="1:3" ht="13.5" customHeight="1">
      <c r="A8" s="26" t="s">
        <v>101</v>
      </c>
      <c r="B8" s="26" t="s">
        <v>102</v>
      </c>
      <c r="C8" s="25">
        <v>841.66</v>
      </c>
    </row>
    <row r="9" spans="1:3" ht="13.5" customHeight="1">
      <c r="A9" s="26" t="s">
        <v>103</v>
      </c>
      <c r="B9" s="26" t="s">
        <v>104</v>
      </c>
      <c r="C9" s="25">
        <v>404.41</v>
      </c>
    </row>
    <row r="10" spans="1:3" ht="13.5" customHeight="1">
      <c r="A10" s="26" t="s">
        <v>105</v>
      </c>
      <c r="B10" s="26" t="s">
        <v>106</v>
      </c>
      <c r="C10" s="25">
        <v>318.10000000000002</v>
      </c>
    </row>
    <row r="11" spans="1:3" ht="13.5" customHeight="1">
      <c r="A11" s="27">
        <v>205</v>
      </c>
      <c r="B11" s="26" t="s">
        <v>107</v>
      </c>
      <c r="C11" s="25">
        <v>569.30999999999995</v>
      </c>
    </row>
    <row r="12" spans="1:3" ht="13.5" customHeight="1">
      <c r="A12" s="27">
        <v>20502</v>
      </c>
      <c r="B12" s="26" t="s">
        <v>108</v>
      </c>
      <c r="C12" s="25">
        <v>569.30999999999995</v>
      </c>
    </row>
    <row r="13" spans="1:3" ht="13.5" customHeight="1">
      <c r="A13" s="27">
        <v>2050201</v>
      </c>
      <c r="B13" s="26" t="s">
        <v>109</v>
      </c>
      <c r="C13" s="25">
        <v>569.30999999999995</v>
      </c>
    </row>
    <row r="14" spans="1:3" ht="13.5" customHeight="1">
      <c r="A14" s="26" t="s">
        <v>35</v>
      </c>
      <c r="B14" s="26" t="s">
        <v>110</v>
      </c>
      <c r="C14" s="25">
        <f t="shared" ref="C14:C16" si="0">268.96+79+7.15</f>
        <v>355.11</v>
      </c>
    </row>
    <row r="15" spans="1:3" ht="13.5" customHeight="1">
      <c r="A15" s="26" t="s">
        <v>111</v>
      </c>
      <c r="B15" s="26" t="s">
        <v>112</v>
      </c>
      <c r="C15" s="25">
        <f t="shared" si="0"/>
        <v>355.11</v>
      </c>
    </row>
    <row r="16" spans="1:3" ht="13.5" customHeight="1">
      <c r="A16" s="26" t="s">
        <v>113</v>
      </c>
      <c r="B16" s="26" t="s">
        <v>114</v>
      </c>
      <c r="C16" s="25">
        <f t="shared" si="0"/>
        <v>355.11</v>
      </c>
    </row>
    <row r="17" spans="1:3" ht="13.5" customHeight="1">
      <c r="A17" s="26" t="s">
        <v>37</v>
      </c>
      <c r="B17" s="26" t="s">
        <v>115</v>
      </c>
      <c r="C17" s="25">
        <f t="shared" ref="C17:C19" si="1">42.77+41.92+17.65</f>
        <v>102.34</v>
      </c>
    </row>
    <row r="18" spans="1:3" ht="13.5" customHeight="1">
      <c r="A18" s="26" t="s">
        <v>116</v>
      </c>
      <c r="B18" s="26" t="s">
        <v>117</v>
      </c>
      <c r="C18" s="25">
        <f t="shared" si="1"/>
        <v>102.34</v>
      </c>
    </row>
    <row r="19" spans="1:3" ht="13.5" customHeight="1">
      <c r="A19" s="26" t="s">
        <v>118</v>
      </c>
      <c r="B19" s="26" t="s">
        <v>119</v>
      </c>
      <c r="C19" s="25">
        <f t="shared" si="1"/>
        <v>102.34</v>
      </c>
    </row>
    <row r="20" spans="1:3" ht="13.5" customHeight="1">
      <c r="A20" s="26" t="s">
        <v>55</v>
      </c>
      <c r="B20" s="26" t="s">
        <v>120</v>
      </c>
      <c r="C20" s="25">
        <f>118.91+102.47+35.72</f>
        <v>257.10000000000002</v>
      </c>
    </row>
    <row r="21" spans="1:3" ht="13.5" customHeight="1">
      <c r="A21" s="26" t="s">
        <v>121</v>
      </c>
      <c r="B21" s="26" t="s">
        <v>122</v>
      </c>
      <c r="C21" s="25">
        <f>118.91+102.47+35.72</f>
        <v>257.10000000000002</v>
      </c>
    </row>
    <row r="22" spans="1:3" ht="13.5" customHeight="1">
      <c r="A22" s="26" t="s">
        <v>123</v>
      </c>
      <c r="B22" s="26" t="s">
        <v>124</v>
      </c>
      <c r="C22" s="25">
        <f>70.4+56.67+24.07</f>
        <v>151.13999999999999</v>
      </c>
    </row>
    <row r="23" spans="1:3" ht="13.5" customHeight="1">
      <c r="A23" s="26" t="s">
        <v>125</v>
      </c>
      <c r="B23" s="26" t="s">
        <v>126</v>
      </c>
      <c r="C23" s="25">
        <f>43.77+30.15+9.59</f>
        <v>83.51</v>
      </c>
    </row>
    <row r="24" spans="1:3" ht="13.5" customHeight="1">
      <c r="A24" s="26" t="s">
        <v>127</v>
      </c>
      <c r="B24" s="26" t="s">
        <v>128</v>
      </c>
      <c r="C24" s="25">
        <f>4.74+15.65+2.06</f>
        <v>22.45</v>
      </c>
    </row>
  </sheetData>
  <mergeCells count="1">
    <mergeCell ref="A2:C2"/>
  </mergeCells>
  <phoneticPr fontId="24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D10" sqref="D10"/>
    </sheetView>
  </sheetViews>
  <sheetFormatPr defaultColWidth="8" defaultRowHeight="14.25" customHeight="1"/>
  <cols>
    <col min="1" max="1" width="22.5" style="19" customWidth="1"/>
    <col min="2" max="2" width="41.75" style="19" customWidth="1"/>
    <col min="3" max="3" width="16.375" style="19" customWidth="1"/>
    <col min="4" max="16384" width="8" style="19"/>
  </cols>
  <sheetData>
    <row r="1" spans="1:3" ht="13.5" customHeight="1">
      <c r="A1" s="20" t="s">
        <v>129</v>
      </c>
      <c r="B1" s="21"/>
      <c r="C1" s="21"/>
    </row>
    <row r="2" spans="1:3" ht="29.25" customHeight="1">
      <c r="A2" s="56" t="s">
        <v>130</v>
      </c>
      <c r="B2" s="57"/>
      <c r="C2" s="57"/>
    </row>
    <row r="3" spans="1:3" ht="13.5" customHeight="1">
      <c r="A3" s="22" t="s">
        <v>2</v>
      </c>
      <c r="B3" s="23"/>
      <c r="C3" s="22" t="s">
        <v>3</v>
      </c>
    </row>
    <row r="4" spans="1:3" ht="13.5" customHeight="1">
      <c r="A4" s="24" t="s">
        <v>131</v>
      </c>
      <c r="B4" s="24" t="s">
        <v>132</v>
      </c>
      <c r="C4" s="24" t="s">
        <v>133</v>
      </c>
    </row>
    <row r="5" spans="1:3" ht="13.5" customHeight="1">
      <c r="A5" s="26" t="s">
        <v>134</v>
      </c>
      <c r="B5" s="26" t="s">
        <v>83</v>
      </c>
      <c r="C5" s="25">
        <f>1272.3+331.4+792.7</f>
        <v>2396.4</v>
      </c>
    </row>
    <row r="6" spans="1:3" ht="13.5" customHeight="1">
      <c r="A6" s="26" t="s">
        <v>135</v>
      </c>
      <c r="B6" s="26" t="s">
        <v>136</v>
      </c>
      <c r="C6" s="25">
        <f>729.5+263.76+576.49</f>
        <v>1569.75</v>
      </c>
    </row>
    <row r="7" spans="1:3" ht="13.5" customHeight="1">
      <c r="A7" s="26" t="s">
        <v>137</v>
      </c>
      <c r="B7" s="26" t="s">
        <v>138</v>
      </c>
      <c r="C7" s="25">
        <f>100.42+36+90.8</f>
        <v>227.22</v>
      </c>
    </row>
    <row r="8" spans="1:3" ht="13.5" customHeight="1">
      <c r="A8" s="26" t="s">
        <v>139</v>
      </c>
      <c r="B8" s="26" t="s">
        <v>140</v>
      </c>
      <c r="C8" s="25">
        <f>470.09+0.11+1.13</f>
        <v>471.33</v>
      </c>
    </row>
    <row r="9" spans="1:3" ht="13.5" customHeight="1">
      <c r="A9" s="26" t="s">
        <v>141</v>
      </c>
      <c r="B9" s="26" t="s">
        <v>142</v>
      </c>
      <c r="C9" s="25">
        <v>8.3699999999999992</v>
      </c>
    </row>
    <row r="10" spans="1:3" ht="13.5" customHeight="1">
      <c r="A10" s="26" t="s">
        <v>143</v>
      </c>
      <c r="B10" s="26" t="s">
        <v>144</v>
      </c>
      <c r="C10" s="25">
        <f>62.19+31.24+127.37</f>
        <v>220.8</v>
      </c>
    </row>
    <row r="11" spans="1:3" ht="13.5" customHeight="1">
      <c r="A11" s="26" t="s">
        <v>145</v>
      </c>
      <c r="B11" s="26" t="s">
        <v>146</v>
      </c>
      <c r="C11" s="25">
        <f>166.33+75.19</f>
        <v>241.52</v>
      </c>
    </row>
    <row r="12" spans="1:3" ht="13.5" customHeight="1">
      <c r="A12" s="26" t="s">
        <v>147</v>
      </c>
      <c r="B12" s="26" t="s">
        <v>148</v>
      </c>
      <c r="C12" s="25">
        <f>88.43+30.08+282</f>
        <v>400.51</v>
      </c>
    </row>
    <row r="13" spans="1:3" ht="13.5" customHeight="1">
      <c r="A13" s="26" t="s">
        <v>149</v>
      </c>
      <c r="B13" s="26" t="s">
        <v>150</v>
      </c>
      <c r="C13" s="25">
        <f>148.49+23.73+32</f>
        <v>204.22</v>
      </c>
    </row>
    <row r="14" spans="1:3" ht="13.5" customHeight="1">
      <c r="A14" s="26" t="s">
        <v>151</v>
      </c>
      <c r="B14" s="26" t="s">
        <v>152</v>
      </c>
      <c r="C14" s="25">
        <f>15.86+5</f>
        <v>20.86</v>
      </c>
    </row>
    <row r="15" spans="1:3" ht="13.5" customHeight="1">
      <c r="A15" s="26" t="s">
        <v>153</v>
      </c>
      <c r="B15" s="26" t="s">
        <v>154</v>
      </c>
      <c r="C15" s="25">
        <f>8.54+3.25</f>
        <v>11.79</v>
      </c>
    </row>
    <row r="16" spans="1:3" ht="13.5" customHeight="1">
      <c r="A16" s="26" t="s">
        <v>155</v>
      </c>
      <c r="B16" s="26" t="s">
        <v>156</v>
      </c>
      <c r="C16" s="25">
        <f>24.4+7.5</f>
        <v>31.9</v>
      </c>
    </row>
    <row r="17" spans="1:3" ht="13.5" customHeight="1">
      <c r="A17" s="26" t="s">
        <v>157</v>
      </c>
      <c r="B17" s="26" t="s">
        <v>158</v>
      </c>
      <c r="C17" s="25">
        <f>4.27+1.25</f>
        <v>5.52</v>
      </c>
    </row>
    <row r="18" spans="1:3" ht="13.5" customHeight="1">
      <c r="A18" s="26" t="s">
        <v>159</v>
      </c>
      <c r="B18" s="26" t="s">
        <v>160</v>
      </c>
      <c r="C18" s="25">
        <f>10.37+2.88</f>
        <v>13.25</v>
      </c>
    </row>
    <row r="19" spans="1:3" ht="13.5" customHeight="1">
      <c r="A19" s="26" t="s">
        <v>161</v>
      </c>
      <c r="B19" s="26" t="s">
        <v>162</v>
      </c>
      <c r="C19" s="25">
        <f>4.27+0.75</f>
        <v>5.0199999999999996</v>
      </c>
    </row>
    <row r="20" spans="1:3" ht="13.5" customHeight="1">
      <c r="A20" s="26" t="s">
        <v>163</v>
      </c>
      <c r="B20" s="26" t="s">
        <v>164</v>
      </c>
      <c r="C20" s="25">
        <f>7.32+2.5</f>
        <v>9.82</v>
      </c>
    </row>
    <row r="21" spans="1:3" ht="13.5" customHeight="1">
      <c r="A21" s="26" t="s">
        <v>165</v>
      </c>
      <c r="B21" s="26" t="s">
        <v>166</v>
      </c>
      <c r="C21" s="25">
        <f>1.46+0.6</f>
        <v>2.06</v>
      </c>
    </row>
    <row r="22" spans="1:3" ht="13.5" customHeight="1">
      <c r="A22" s="26" t="s">
        <v>167</v>
      </c>
      <c r="B22" s="26" t="s">
        <v>168</v>
      </c>
      <c r="C22" s="25">
        <v>72</v>
      </c>
    </row>
    <row r="23" spans="1:3" ht="13.5" customHeight="1">
      <c r="A23" s="27">
        <v>30299</v>
      </c>
      <c r="B23" s="26" t="s">
        <v>169</v>
      </c>
      <c r="C23" s="25">
        <v>32</v>
      </c>
    </row>
    <row r="24" spans="1:3" ht="13.5" customHeight="1">
      <c r="A24" s="26" t="s">
        <v>170</v>
      </c>
      <c r="B24" s="26" t="s">
        <v>171</v>
      </c>
      <c r="C24" s="25">
        <f>394.31+43.91+184.21</f>
        <v>622.42999999999995</v>
      </c>
    </row>
    <row r="25" spans="1:3" ht="13.5" customHeight="1">
      <c r="A25" s="26" t="s">
        <v>172</v>
      </c>
      <c r="B25" s="26" t="s">
        <v>173</v>
      </c>
      <c r="C25" s="25">
        <f>10.82+6.49</f>
        <v>17.309999999999999</v>
      </c>
    </row>
    <row r="26" spans="1:3" ht="13.5" customHeight="1">
      <c r="A26" s="26" t="s">
        <v>174</v>
      </c>
      <c r="B26" s="26" t="s">
        <v>175</v>
      </c>
      <c r="C26" s="25">
        <f>258.14+7.15+72.51</f>
        <v>337.8</v>
      </c>
    </row>
    <row r="27" spans="1:3" ht="13.5" customHeight="1">
      <c r="A27" s="26" t="s">
        <v>176</v>
      </c>
      <c r="B27" s="26" t="s">
        <v>177</v>
      </c>
      <c r="C27" s="25">
        <v>0.98</v>
      </c>
    </row>
    <row r="28" spans="1:3" ht="13.5" customHeight="1">
      <c r="A28" s="26" t="s">
        <v>178</v>
      </c>
      <c r="B28" s="26" t="s">
        <v>179</v>
      </c>
      <c r="C28" s="25">
        <f>0.08+0.03+0.06</f>
        <v>0.17</v>
      </c>
    </row>
    <row r="29" spans="1:3" ht="13.5" customHeight="1">
      <c r="A29" s="26" t="s">
        <v>180</v>
      </c>
      <c r="B29" s="26" t="s">
        <v>124</v>
      </c>
      <c r="C29" s="25">
        <f>70.4+24.07+56.67</f>
        <v>151.13999999999999</v>
      </c>
    </row>
    <row r="30" spans="1:3" ht="13.5" customHeight="1">
      <c r="A30" s="26" t="s">
        <v>181</v>
      </c>
      <c r="B30" s="26" t="s">
        <v>126</v>
      </c>
      <c r="C30" s="25">
        <f>43.77+9.59+30.15</f>
        <v>83.51</v>
      </c>
    </row>
    <row r="31" spans="1:3" ht="13.5" customHeight="1">
      <c r="A31" s="26" t="s">
        <v>182</v>
      </c>
      <c r="B31" s="26" t="s">
        <v>128</v>
      </c>
      <c r="C31" s="25">
        <f>4.74+2.06+15.65</f>
        <v>22.45</v>
      </c>
    </row>
    <row r="32" spans="1:3" ht="13.5" customHeight="1">
      <c r="A32" s="26" t="s">
        <v>183</v>
      </c>
      <c r="B32" s="26" t="s">
        <v>184</v>
      </c>
      <c r="C32" s="25">
        <f>5.38+1.01+2.68</f>
        <v>9.07</v>
      </c>
    </row>
  </sheetData>
  <mergeCells count="1">
    <mergeCell ref="A2:C2"/>
  </mergeCells>
  <phoneticPr fontId="24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3" sqref="D13"/>
    </sheetView>
  </sheetViews>
  <sheetFormatPr defaultColWidth="8" defaultRowHeight="14.25" customHeight="1"/>
  <cols>
    <col min="1" max="1" width="17.5" style="19" customWidth="1"/>
    <col min="2" max="2" width="17.375" style="19" customWidth="1"/>
    <col min="3" max="3" width="15.5" style="19" customWidth="1"/>
    <col min="4" max="4" width="15.875" style="19" customWidth="1"/>
    <col min="5" max="5" width="19.5" style="19" customWidth="1"/>
    <col min="6" max="6" width="11.25" style="19" customWidth="1"/>
    <col min="7" max="8" width="9" style="19" customWidth="1"/>
    <col min="9" max="9" width="8" style="19" hidden="1" customWidth="1"/>
    <col min="10" max="16384" width="8" style="19"/>
  </cols>
  <sheetData>
    <row r="1" spans="1:9" ht="13.5" customHeight="1">
      <c r="A1" s="20" t="s">
        <v>185</v>
      </c>
      <c r="B1" s="21"/>
      <c r="C1" s="21"/>
      <c r="D1" s="21"/>
      <c r="E1" s="21"/>
      <c r="F1" s="21"/>
      <c r="G1" s="21"/>
      <c r="H1" s="21"/>
      <c r="I1" s="21"/>
    </row>
    <row r="2" spans="1:9" ht="34.5" customHeight="1">
      <c r="A2" s="56" t="s">
        <v>186</v>
      </c>
      <c r="B2" s="57"/>
      <c r="C2" s="57"/>
      <c r="D2" s="57"/>
      <c r="E2" s="57"/>
      <c r="F2" s="57"/>
      <c r="G2" s="57"/>
      <c r="H2" s="57"/>
      <c r="I2" s="21"/>
    </row>
    <row r="3" spans="1:9" ht="13.5" customHeight="1">
      <c r="A3" s="22" t="s">
        <v>2</v>
      </c>
      <c r="B3" s="23"/>
      <c r="C3" s="23"/>
      <c r="D3" s="23"/>
      <c r="E3" s="23"/>
      <c r="F3" s="23"/>
      <c r="G3" s="58" t="s">
        <v>3</v>
      </c>
      <c r="H3" s="59"/>
      <c r="I3" s="23"/>
    </row>
    <row r="4" spans="1:9" ht="13.5" customHeight="1">
      <c r="A4" s="51" t="s">
        <v>83</v>
      </c>
      <c r="B4" s="51" t="s">
        <v>187</v>
      </c>
      <c r="C4" s="51" t="s">
        <v>188</v>
      </c>
      <c r="D4" s="50"/>
      <c r="E4" s="50"/>
      <c r="F4" s="51" t="s">
        <v>162</v>
      </c>
      <c r="G4" s="51" t="s">
        <v>189</v>
      </c>
      <c r="H4" s="51" t="s">
        <v>160</v>
      </c>
      <c r="I4" s="51" t="s">
        <v>86</v>
      </c>
    </row>
    <row r="5" spans="1:9" ht="13.5" customHeight="1">
      <c r="A5" s="50"/>
      <c r="B5" s="50"/>
      <c r="C5" s="24" t="s">
        <v>70</v>
      </c>
      <c r="D5" s="24" t="s">
        <v>190</v>
      </c>
      <c r="E5" s="24" t="s">
        <v>168</v>
      </c>
      <c r="F5" s="50"/>
      <c r="G5" s="50"/>
      <c r="H5" s="50"/>
      <c r="I5" s="50"/>
    </row>
    <row r="6" spans="1:9" ht="13.5" customHeight="1">
      <c r="A6" s="25">
        <v>77.569999999999993</v>
      </c>
      <c r="B6" s="25">
        <v>7</v>
      </c>
      <c r="C6" s="25">
        <v>12</v>
      </c>
      <c r="D6" s="25">
        <v>0</v>
      </c>
      <c r="E6" s="25">
        <v>12</v>
      </c>
      <c r="F6" s="25">
        <f>20.47+0.75</f>
        <v>21.22</v>
      </c>
      <c r="G6" s="25">
        <v>13.1</v>
      </c>
      <c r="H6" s="25">
        <f>18.37+5.88</f>
        <v>24.25</v>
      </c>
      <c r="I6" s="26" t="s">
        <v>86</v>
      </c>
    </row>
  </sheetData>
  <mergeCells count="9">
    <mergeCell ref="I4:I5"/>
    <mergeCell ref="A2:H2"/>
    <mergeCell ref="G3:H3"/>
    <mergeCell ref="C4:E4"/>
    <mergeCell ref="A4:A5"/>
    <mergeCell ref="B4:B5"/>
    <mergeCell ref="F4:F5"/>
    <mergeCell ref="G4:G5"/>
    <mergeCell ref="H4:H5"/>
  </mergeCells>
  <phoneticPr fontId="24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selection activeCell="C5" sqref="C5"/>
    </sheetView>
  </sheetViews>
  <sheetFormatPr defaultColWidth="9" defaultRowHeight="12.75"/>
  <cols>
    <col min="1" max="1" width="30.375" style="1" customWidth="1"/>
    <col min="2" max="2" width="30.875" style="1" customWidth="1"/>
    <col min="3" max="3" width="26.25" style="1" customWidth="1"/>
    <col min="4" max="4" width="6" style="1"/>
    <col min="5" max="5" width="5" style="1"/>
    <col min="6" max="6" width="8" style="1"/>
    <col min="7" max="7" width="7.75" style="1"/>
    <col min="8" max="8" width="5.875" style="1"/>
    <col min="9" max="10" width="6.75" style="1"/>
    <col min="11" max="11" width="6" style="1"/>
    <col min="12" max="12" width="5.875" style="1"/>
    <col min="13" max="13" width="8.5" style="1"/>
    <col min="14" max="14" width="6.75" style="1"/>
    <col min="15" max="15" width="7.875" style="1"/>
    <col min="16" max="16" width="8.5" style="1"/>
    <col min="17" max="17" width="7.75" style="1"/>
    <col min="18" max="19" width="7.625" style="1"/>
    <col min="20" max="39" width="14" style="1"/>
    <col min="40" max="16384" width="9" style="1"/>
  </cols>
  <sheetData>
    <row r="1" spans="1:19" ht="33.6" customHeight="1">
      <c r="A1" s="4" t="s">
        <v>191</v>
      </c>
    </row>
    <row r="2" spans="1:19" s="2" customFormat="1" ht="63.6" customHeight="1">
      <c r="A2" s="60" t="s">
        <v>192</v>
      </c>
      <c r="B2" s="60"/>
      <c r="C2" s="60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s="3" customFormat="1" ht="22.15" customHeight="1">
      <c r="A3" s="7" t="s">
        <v>193</v>
      </c>
      <c r="C3" s="8" t="s">
        <v>3</v>
      </c>
    </row>
    <row r="4" spans="1:19" ht="35.25" customHeight="1">
      <c r="A4" s="9" t="s">
        <v>96</v>
      </c>
      <c r="B4" s="9" t="s">
        <v>11</v>
      </c>
      <c r="C4" s="9" t="s">
        <v>194</v>
      </c>
    </row>
    <row r="5" spans="1:19" ht="35.25" customHeight="1">
      <c r="A5" s="10"/>
      <c r="B5" s="11" t="s">
        <v>195</v>
      </c>
      <c r="C5" s="12">
        <v>0</v>
      </c>
    </row>
    <row r="6" spans="1:19" ht="35.25" customHeight="1">
      <c r="A6" s="10"/>
      <c r="B6" s="13"/>
      <c r="C6" s="12"/>
    </row>
    <row r="7" spans="1:19" ht="35.25" customHeight="1">
      <c r="A7" s="10"/>
      <c r="B7" s="13"/>
      <c r="C7" s="12"/>
    </row>
    <row r="8" spans="1:19" ht="35.25" customHeight="1">
      <c r="A8" s="10"/>
      <c r="B8" s="13"/>
      <c r="C8" s="12"/>
    </row>
    <row r="9" spans="1:19" ht="35.25" customHeight="1">
      <c r="A9" s="10"/>
      <c r="B9" s="14"/>
      <c r="C9" s="15"/>
    </row>
    <row r="10" spans="1:19" ht="35.25" customHeight="1">
      <c r="A10" s="10"/>
      <c r="B10" s="16"/>
      <c r="C10" s="15"/>
    </row>
    <row r="11" spans="1:19" ht="35.25" customHeight="1">
      <c r="A11" s="10"/>
      <c r="B11" s="14"/>
      <c r="C11" s="15"/>
    </row>
    <row r="12" spans="1:19" ht="35.25" customHeight="1">
      <c r="A12" s="10"/>
      <c r="B12" s="14"/>
      <c r="C12" s="15"/>
    </row>
    <row r="13" spans="1:19" ht="35.25" customHeight="1">
      <c r="A13" s="11"/>
      <c r="B13" s="15"/>
      <c r="C13" s="15"/>
    </row>
    <row r="14" spans="1:19" ht="25.5" customHeight="1">
      <c r="A14" s="17" t="s">
        <v>196</v>
      </c>
    </row>
    <row r="22" spans="2:2">
      <c r="B22" s="18"/>
    </row>
  </sheetData>
  <mergeCells count="1">
    <mergeCell ref="A2:C2"/>
  </mergeCells>
  <phoneticPr fontId="2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收支预算总表</vt:lpstr>
      <vt:lpstr>收入预算总表</vt:lpstr>
      <vt:lpstr>支出预算总表</vt:lpstr>
      <vt:lpstr>财政拨款收支预算总表</vt:lpstr>
      <vt:lpstr>一般公共预算支出预算表</vt:lpstr>
      <vt:lpstr>一般公共预算基本支出预算表</vt:lpstr>
      <vt:lpstr>“三公”经费会议费培训费支出预算表</vt:lpstr>
      <vt:lpstr>政府性基金支出预算表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2016-05-17T03:11:00Z</dcterms:created>
  <dcterms:modified xsi:type="dcterms:W3CDTF">2016-06-07T01:57:41Z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2052-10.1.0.5601</vt:lpwstr>
  </property>
</Properties>
</file>