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6" windowWidth="19392" windowHeight="7392" activeTab="1"/>
  </bookViews>
  <sheets>
    <sheet name="汇总表" sheetId="21" r:id="rId1"/>
    <sheet name="现代农业发展" sheetId="18" r:id="rId2"/>
    <sheet name="科技创新与推广" sheetId="19" r:id="rId3"/>
    <sheet name="农业公共服务 " sheetId="16" r:id="rId4"/>
    <sheet name="美丽乡村发展" sheetId="3" r:id="rId5"/>
    <sheet name="Sheet1" sheetId="22" r:id="rId6"/>
  </sheets>
  <definedNames>
    <definedName name="_xlnm.Print_Titles" localSheetId="2">科技创新与推广!$A:$D</definedName>
    <definedName name="_xlnm.Print_Titles" localSheetId="1">现代农业发展!$A:$H</definedName>
  </definedNames>
  <calcPr calcId="125725"/>
</workbook>
</file>

<file path=xl/calcChain.xml><?xml version="1.0" encoding="utf-8"?>
<calcChain xmlns="http://schemas.openxmlformats.org/spreadsheetml/2006/main">
  <c r="F6" i="21"/>
  <c r="E6"/>
  <c r="D6"/>
  <c r="C6"/>
  <c r="O6" i="18"/>
  <c r="O7" l="1"/>
  <c r="O8"/>
  <c r="O9"/>
  <c r="O11"/>
  <c r="O13"/>
  <c r="M12" l="1"/>
  <c r="M7"/>
  <c r="M11"/>
  <c r="F13" i="21"/>
  <c r="F14"/>
  <c r="F15"/>
  <c r="K6"/>
  <c r="K7"/>
  <c r="K8"/>
  <c r="K9"/>
  <c r="K10"/>
  <c r="K11"/>
  <c r="K12"/>
  <c r="K13"/>
  <c r="K14"/>
  <c r="K15"/>
  <c r="K5"/>
  <c r="C13"/>
  <c r="C14"/>
  <c r="C15"/>
  <c r="L12"/>
  <c r="L11"/>
  <c r="L10"/>
  <c r="L9"/>
  <c r="L8"/>
  <c r="L7"/>
  <c r="L6"/>
  <c r="L15"/>
  <c r="L14"/>
  <c r="L13"/>
  <c r="C14" i="19"/>
  <c r="C15"/>
  <c r="C13"/>
  <c r="C5" s="1"/>
  <c r="E5"/>
  <c r="F5"/>
  <c r="D5"/>
  <c r="O5" i="21"/>
  <c r="P12"/>
  <c r="P11"/>
  <c r="P10"/>
  <c r="P9"/>
  <c r="P8"/>
  <c r="P7"/>
  <c r="P6"/>
  <c r="P5" s="1"/>
  <c r="M5"/>
  <c r="I5"/>
  <c r="E5" s="1"/>
  <c r="J12"/>
  <c r="J9"/>
  <c r="J7"/>
  <c r="J6"/>
  <c r="I12"/>
  <c r="E12" s="1"/>
  <c r="I11"/>
  <c r="E11" s="1"/>
  <c r="I10"/>
  <c r="E10" s="1"/>
  <c r="I9"/>
  <c r="E9" s="1"/>
  <c r="I8"/>
  <c r="E8" s="1"/>
  <c r="I7"/>
  <c r="E7" s="1"/>
  <c r="I6"/>
  <c r="H12"/>
  <c r="D12" s="1"/>
  <c r="H11"/>
  <c r="D11" s="1"/>
  <c r="H10"/>
  <c r="D10" s="1"/>
  <c r="H9"/>
  <c r="D9" s="1"/>
  <c r="H8"/>
  <c r="D8" s="1"/>
  <c r="H6"/>
  <c r="H7"/>
  <c r="D7" s="1"/>
  <c r="H5"/>
  <c r="D5" s="1"/>
  <c r="D5" i="16"/>
  <c r="F7" i="18" l="1"/>
  <c r="F8"/>
  <c r="F9"/>
  <c r="J8" i="21" s="1"/>
  <c r="F10" i="18"/>
  <c r="F11"/>
  <c r="J10" i="21" s="1"/>
  <c r="F12" i="18"/>
  <c r="J11" i="21" s="1"/>
  <c r="F13" i="18"/>
  <c r="E7"/>
  <c r="E8"/>
  <c r="E9"/>
  <c r="E10"/>
  <c r="E11"/>
  <c r="E12"/>
  <c r="E13"/>
  <c r="D7"/>
  <c r="D8"/>
  <c r="D9"/>
  <c r="D10"/>
  <c r="D11"/>
  <c r="D12"/>
  <c r="D13"/>
  <c r="C7"/>
  <c r="G6" i="21" s="1"/>
  <c r="C8" i="18"/>
  <c r="G7" i="21" s="1"/>
  <c r="C9" i="18"/>
  <c r="G8" i="21" s="1"/>
  <c r="C10" i="18"/>
  <c r="G9" i="21" s="1"/>
  <c r="C11" i="18"/>
  <c r="G10" i="21" s="1"/>
  <c r="C12" i="18"/>
  <c r="G11" i="21" s="1"/>
  <c r="C13" i="18"/>
  <c r="G12" i="21" s="1"/>
  <c r="E6" i="18"/>
  <c r="D6"/>
  <c r="N6"/>
  <c r="H6"/>
  <c r="M6"/>
  <c r="P6"/>
  <c r="J6"/>
  <c r="K6"/>
  <c r="L6"/>
  <c r="I6"/>
  <c r="F6" l="1"/>
  <c r="J5" i="21" s="1"/>
  <c r="C6" i="18"/>
  <c r="G5" i="21" s="1"/>
  <c r="C5" s="1"/>
  <c r="C7" i="19"/>
  <c r="C8"/>
  <c r="C9"/>
  <c r="C10"/>
  <c r="C11"/>
  <c r="C12"/>
  <c r="C6"/>
  <c r="C4" i="3"/>
  <c r="E4"/>
  <c r="F4"/>
  <c r="G4"/>
  <c r="H4"/>
  <c r="I4"/>
  <c r="D4"/>
  <c r="C5"/>
  <c r="C6"/>
  <c r="C7"/>
  <c r="C8"/>
  <c r="C9"/>
  <c r="C10"/>
  <c r="C11"/>
  <c r="C7" i="21" l="1"/>
  <c r="C8" l="1"/>
  <c r="C9"/>
  <c r="C10"/>
  <c r="C11"/>
  <c r="C12"/>
  <c r="C6" i="16" l="1"/>
  <c r="N6" i="21" s="1"/>
  <c r="C7" i="16"/>
  <c r="C8"/>
  <c r="N8" i="21" s="1"/>
  <c r="F8" s="1"/>
  <c r="C10" i="16"/>
  <c r="N10" i="21" s="1"/>
  <c r="F10" s="1"/>
  <c r="C11" i="16"/>
  <c r="N11" i="21" s="1"/>
  <c r="F11" s="1"/>
  <c r="C12" i="16"/>
  <c r="N12" i="21" s="1"/>
  <c r="F12" s="1"/>
  <c r="C9" i="16"/>
  <c r="N9" i="21" s="1"/>
  <c r="F9" s="1"/>
  <c r="N7" l="1"/>
  <c r="F7" s="1"/>
  <c r="N5" l="1"/>
  <c r="F5" s="1"/>
</calcChain>
</file>

<file path=xl/sharedStrings.xml><?xml version="1.0" encoding="utf-8"?>
<sst xmlns="http://schemas.openxmlformats.org/spreadsheetml/2006/main" count="138" uniqueCount="84">
  <si>
    <t>序号</t>
    <phoneticPr fontId="1" type="noConversion"/>
  </si>
  <si>
    <t>合计</t>
    <phoneticPr fontId="1" type="noConversion"/>
  </si>
  <si>
    <t>溧阳市</t>
    <phoneticPr fontId="4" type="noConversion"/>
  </si>
  <si>
    <t>金坛区</t>
  </si>
  <si>
    <t>武进区</t>
  </si>
  <si>
    <t>新北区</t>
  </si>
  <si>
    <t>天宁区</t>
  </si>
  <si>
    <t>钟楼区</t>
  </si>
  <si>
    <t>辖市、区</t>
    <phoneticPr fontId="1" type="noConversion"/>
  </si>
  <si>
    <t>合计</t>
  </si>
  <si>
    <t>序号</t>
  </si>
  <si>
    <t>辖市、区</t>
  </si>
  <si>
    <t>溧阳市</t>
  </si>
  <si>
    <t>合计</t>
    <phoneticPr fontId="1" type="noConversion"/>
  </si>
  <si>
    <t>合计</t>
    <phoneticPr fontId="1" type="noConversion"/>
  </si>
  <si>
    <t>合计</t>
    <phoneticPr fontId="1" type="noConversion"/>
  </si>
  <si>
    <t>序号</t>
    <phoneticPr fontId="1" type="noConversion"/>
  </si>
  <si>
    <t>单位：万元</t>
    <phoneticPr fontId="1" type="noConversion"/>
  </si>
  <si>
    <t>序号</t>
    <phoneticPr fontId="1" type="noConversion"/>
  </si>
  <si>
    <t>责任处室</t>
    <phoneticPr fontId="1" type="noConversion"/>
  </si>
  <si>
    <t>责任处室</t>
    <phoneticPr fontId="1" type="noConversion"/>
  </si>
  <si>
    <t>责任处室</t>
    <phoneticPr fontId="1" type="noConversion"/>
  </si>
  <si>
    <t>辖市、区</t>
    <phoneticPr fontId="1" type="noConversion"/>
  </si>
  <si>
    <t>现代农业发展专项</t>
    <phoneticPr fontId="1" type="noConversion"/>
  </si>
  <si>
    <t>合计</t>
    <phoneticPr fontId="1" type="noConversion"/>
  </si>
  <si>
    <t>序号</t>
    <phoneticPr fontId="1" type="noConversion"/>
  </si>
  <si>
    <t>辖市、区</t>
    <phoneticPr fontId="1" type="noConversion"/>
  </si>
  <si>
    <t>单位：万元</t>
    <phoneticPr fontId="1" type="noConversion"/>
  </si>
  <si>
    <t>科教处</t>
    <phoneticPr fontId="1" type="noConversion"/>
  </si>
  <si>
    <t>美丽乡村发展专项</t>
    <phoneticPr fontId="1" type="noConversion"/>
  </si>
  <si>
    <t>科技创新与推广专项</t>
    <phoneticPr fontId="1" type="noConversion"/>
  </si>
  <si>
    <t>农业公共服务专项</t>
    <phoneticPr fontId="1" type="noConversion"/>
  </si>
  <si>
    <t>信息处</t>
    <phoneticPr fontId="1" type="noConversion"/>
  </si>
  <si>
    <t xml:space="preserve">武进区  </t>
    <phoneticPr fontId="1" type="noConversion"/>
  </si>
  <si>
    <t xml:space="preserve">      其中经开区</t>
    <phoneticPr fontId="1" type="noConversion"/>
  </si>
  <si>
    <t>其中经开区</t>
    <phoneticPr fontId="1" type="noConversion"/>
  </si>
  <si>
    <t>武进区</t>
    <phoneticPr fontId="1" type="noConversion"/>
  </si>
  <si>
    <t>其中经开区</t>
    <phoneticPr fontId="1" type="noConversion"/>
  </si>
  <si>
    <t>责任处站</t>
    <phoneticPr fontId="1" type="noConversion"/>
  </si>
  <si>
    <t>培育“双百”示范主体提升及应用技术和生产经营能力建设</t>
    <phoneticPr fontId="1" type="noConversion"/>
  </si>
  <si>
    <t>合作处</t>
    <phoneticPr fontId="1" type="noConversion"/>
  </si>
  <si>
    <t>新时代鱼米之乡示范镇建设</t>
    <phoneticPr fontId="1" type="noConversion"/>
  </si>
  <si>
    <t>综合处</t>
    <phoneticPr fontId="1" type="noConversion"/>
  </si>
  <si>
    <t>农村公厕建设奖补</t>
  </si>
  <si>
    <t>单位：万元</t>
  </si>
  <si>
    <t>社会事业处</t>
    <phoneticPr fontId="1" type="noConversion"/>
  </si>
  <si>
    <t>美丽乡村建设奖补项目</t>
    <phoneticPr fontId="1" type="noConversion"/>
  </si>
  <si>
    <t>人居环境“红榜村”奖补</t>
  </si>
  <si>
    <t>村级集体经济发展（扶贫增收类）</t>
    <phoneticPr fontId="1" type="noConversion"/>
  </si>
  <si>
    <t>村级集体经济发展（经济发展类）</t>
    <phoneticPr fontId="1" type="noConversion"/>
  </si>
  <si>
    <t>经管站</t>
    <phoneticPr fontId="1" type="noConversion"/>
  </si>
  <si>
    <t xml:space="preserve">    单位：万元</t>
  </si>
  <si>
    <t>2022年市级农业农村专项资金（第二批）汇总表</t>
    <phoneticPr fontId="1" type="noConversion"/>
  </si>
  <si>
    <t>特色农机发展</t>
    <phoneticPr fontId="1" type="noConversion"/>
  </si>
  <si>
    <t>农机处</t>
    <phoneticPr fontId="1" type="noConversion"/>
  </si>
  <si>
    <t>粮食生产“智能化”农场和特色农业生产全程机械化示范基地</t>
    <phoneticPr fontId="1" type="noConversion"/>
  </si>
  <si>
    <t>推广中心</t>
    <phoneticPr fontId="1" type="noConversion"/>
  </si>
  <si>
    <t>备注：具体奖补明细另文下达</t>
    <phoneticPr fontId="1" type="noConversion"/>
  </si>
  <si>
    <t>应急保障金—疫情期间鼓励本地农产品线上销售奖补资金</t>
    <phoneticPr fontId="1" type="noConversion"/>
  </si>
  <si>
    <t>备注：农机购置补贴（配套粮食烘干机空源热泵热风炉）项目资金总金额为144万元。本次下达72万元，其余72万元由中国人民财产保险股份有限公司常州市分公司按照1:1进行配套。</t>
    <phoneticPr fontId="1" type="noConversion"/>
  </si>
  <si>
    <t>农业农村（先建后补类）项目</t>
    <phoneticPr fontId="1" type="noConversion"/>
  </si>
  <si>
    <t>绿色高效种养业发展</t>
    <phoneticPr fontId="1" type="noConversion"/>
  </si>
  <si>
    <t>农产品加工及流通能力提升</t>
    <phoneticPr fontId="1" type="noConversion"/>
  </si>
  <si>
    <t>农村一二三产业融合发展</t>
    <phoneticPr fontId="1" type="noConversion"/>
  </si>
  <si>
    <t>应下达</t>
  </si>
  <si>
    <t>应下达</t>
    <phoneticPr fontId="1" type="noConversion"/>
  </si>
  <si>
    <t>本次下达</t>
    <phoneticPr fontId="1" type="noConversion"/>
  </si>
  <si>
    <t>已经下达（通过常财农〔2021〕58号）</t>
    <phoneticPr fontId="1" type="noConversion"/>
  </si>
  <si>
    <t>调整2021年度预下资金</t>
    <phoneticPr fontId="1" type="noConversion"/>
  </si>
  <si>
    <t>备注：培育“双百”示范主体提升及应用技术和生产经营能力建设附件明确123万元，其余57万元用于“双百”中明细另文发布；2、调整2021年度预下市资金（通过常财农〔2021〕58号）其中溧阳市80万、武进区40万、新北区50万、天宁区80万，合计250万，调整至经开区用于农业农村（先建后补类）—绿色高效种养业发展项目中。</t>
    <phoneticPr fontId="1" type="noConversion"/>
  </si>
  <si>
    <t>畜牧处、渔业处、种植业处</t>
    <phoneticPr fontId="1" type="noConversion"/>
  </si>
  <si>
    <t>产业化处</t>
    <phoneticPr fontId="1" type="noConversion"/>
  </si>
  <si>
    <t>已下达</t>
    <phoneticPr fontId="1" type="noConversion"/>
  </si>
  <si>
    <t>调整2021年度预下市资金</t>
    <phoneticPr fontId="1" type="noConversion"/>
  </si>
  <si>
    <t>市资金</t>
    <phoneticPr fontId="1" type="noConversion"/>
  </si>
  <si>
    <t>农机购置补贴（配套粮食烘干机空气源热泵热风炉）</t>
    <phoneticPr fontId="1" type="noConversion"/>
  </si>
  <si>
    <t>现代产业技术体系及科技创新和示范推广项目</t>
    <phoneticPr fontId="1" type="noConversion"/>
  </si>
  <si>
    <t>农业综合技术推广中心</t>
    <phoneticPr fontId="1" type="noConversion"/>
  </si>
  <si>
    <t>动物疫病预防控制中心</t>
    <phoneticPr fontId="1" type="noConversion"/>
  </si>
  <si>
    <t>农产品质量安全中心</t>
    <phoneticPr fontId="1" type="noConversion"/>
  </si>
  <si>
    <t>2022年市级现代农业发展专项资金（第二批）拟下达分配明细表</t>
    <phoneticPr fontId="1" type="noConversion"/>
  </si>
  <si>
    <t>2022年市级科技创新与推广资金（第二批）拟下达分配明细表</t>
    <phoneticPr fontId="1" type="noConversion"/>
  </si>
  <si>
    <t>2022年市级农业公共服务专项资金（第二批）拟下达分配明细表</t>
    <phoneticPr fontId="1" type="noConversion"/>
  </si>
  <si>
    <t>2022年市级美丽乡村发展专项资金（第二批）拟下达分配明细表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</si>
</sst>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6">
    <xf numFmtId="0" fontId="0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0" fillId="0" borderId="0">
      <alignment vertical="center"/>
    </xf>
  </cellStyleXfs>
  <cellXfs count="14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9" fillId="0" borderId="3" xfId="0" applyFont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9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9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9" fillId="0" borderId="8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5"/>
  <sheetViews>
    <sheetView zoomScale="90" zoomScaleNormal="90" workbookViewId="0">
      <selection activeCell="H11" sqref="H10:H11"/>
    </sheetView>
  </sheetViews>
  <sheetFormatPr defaultColWidth="9" defaultRowHeight="14.4"/>
  <cols>
    <col min="1" max="1" width="6" style="7" customWidth="1"/>
    <col min="2" max="2" width="12.21875" style="7" customWidth="1"/>
    <col min="3" max="6" width="12.44140625" style="7" customWidth="1"/>
    <col min="7" max="10" width="13.44140625" style="10" customWidth="1"/>
    <col min="11" max="13" width="14.33203125" style="10" customWidth="1"/>
    <col min="14" max="14" width="14.109375" style="10" customWidth="1"/>
    <col min="15" max="15" width="15.44140625" style="10" customWidth="1"/>
    <col min="16" max="16" width="14.33203125" style="10" customWidth="1"/>
    <col min="17" max="17" width="9" style="7"/>
    <col min="18" max="18" width="10.5546875" style="7" bestFit="1" customWidth="1"/>
    <col min="19" max="16384" width="9" style="7"/>
  </cols>
  <sheetData>
    <row r="1" spans="1:16" ht="66" customHeight="1">
      <c r="A1" s="83" t="s">
        <v>52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</row>
    <row r="2" spans="1:16" ht="29.2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32" t="s">
        <v>27</v>
      </c>
    </row>
    <row r="3" spans="1:16" ht="57" customHeight="1">
      <c r="A3" s="86" t="s">
        <v>16</v>
      </c>
      <c r="B3" s="87" t="s">
        <v>22</v>
      </c>
      <c r="C3" s="91" t="s">
        <v>24</v>
      </c>
      <c r="D3" s="92"/>
      <c r="E3" s="92"/>
      <c r="F3" s="87"/>
      <c r="G3" s="88" t="s">
        <v>23</v>
      </c>
      <c r="H3" s="89"/>
      <c r="I3" s="89"/>
      <c r="J3" s="90"/>
      <c r="K3" s="88" t="s">
        <v>30</v>
      </c>
      <c r="L3" s="90"/>
      <c r="M3" s="88" t="s">
        <v>31</v>
      </c>
      <c r="N3" s="90"/>
      <c r="O3" s="93" t="s">
        <v>29</v>
      </c>
      <c r="P3" s="94"/>
    </row>
    <row r="4" spans="1:16" ht="60.6" customHeight="1">
      <c r="A4" s="86"/>
      <c r="B4" s="82"/>
      <c r="C4" s="37" t="s">
        <v>64</v>
      </c>
      <c r="D4" s="59" t="s">
        <v>67</v>
      </c>
      <c r="E4" s="59" t="s">
        <v>73</v>
      </c>
      <c r="F4" s="37" t="s">
        <v>66</v>
      </c>
      <c r="G4" s="37" t="s">
        <v>64</v>
      </c>
      <c r="H4" s="59" t="s">
        <v>67</v>
      </c>
      <c r="I4" s="59" t="s">
        <v>73</v>
      </c>
      <c r="J4" s="37" t="s">
        <v>66</v>
      </c>
      <c r="K4" s="40" t="s">
        <v>65</v>
      </c>
      <c r="L4" s="40" t="s">
        <v>66</v>
      </c>
      <c r="M4" s="40" t="s">
        <v>65</v>
      </c>
      <c r="N4" s="40" t="s">
        <v>66</v>
      </c>
      <c r="O4" s="40" t="s">
        <v>65</v>
      </c>
      <c r="P4" s="40" t="s">
        <v>66</v>
      </c>
    </row>
    <row r="5" spans="1:16" ht="34.5" customHeight="1">
      <c r="A5" s="81" t="s">
        <v>13</v>
      </c>
      <c r="B5" s="82"/>
      <c r="C5" s="15">
        <f>G5+K5+M5+O5</f>
        <v>8144.27</v>
      </c>
      <c r="D5" s="37">
        <f>H5</f>
        <v>1000</v>
      </c>
      <c r="E5" s="37">
        <f>I5</f>
        <v>0</v>
      </c>
      <c r="F5" s="37">
        <f>J5+L5+N5+P5</f>
        <v>7144.27</v>
      </c>
      <c r="G5" s="14">
        <f>现代农业发展!C6</f>
        <v>3838</v>
      </c>
      <c r="H5" s="14">
        <f>现代农业发展!D6</f>
        <v>1000</v>
      </c>
      <c r="I5" s="14">
        <f>现代农业发展!E6</f>
        <v>0</v>
      </c>
      <c r="J5" s="14">
        <f>现代农业发展!F6</f>
        <v>2838</v>
      </c>
      <c r="K5" s="14">
        <f>SUM(L5)</f>
        <v>792</v>
      </c>
      <c r="L5" s="14">
        <v>792</v>
      </c>
      <c r="M5" s="14">
        <f>M6+M7+M8+M10+M11+M12</f>
        <v>150</v>
      </c>
      <c r="N5" s="14">
        <f>N6+N7+N8+N10+N11+N12</f>
        <v>150</v>
      </c>
      <c r="O5" s="14">
        <f>O6+O7+O8+O10+O11+O12</f>
        <v>3364.27</v>
      </c>
      <c r="P5" s="14">
        <f>P6+P7+P8+P10+P11+P12</f>
        <v>3364.27</v>
      </c>
    </row>
    <row r="6" spans="1:16" ht="27.75" customHeight="1">
      <c r="A6" s="15">
        <v>1</v>
      </c>
      <c r="B6" s="6" t="s">
        <v>2</v>
      </c>
      <c r="C6" s="37">
        <f>G6+K6+M6+O6</f>
        <v>2488.7799999999997</v>
      </c>
      <c r="D6" s="37">
        <f>H6</f>
        <v>80</v>
      </c>
      <c r="E6" s="37">
        <f>I6</f>
        <v>-80</v>
      </c>
      <c r="F6" s="37">
        <f>J6+L6+N6+P6</f>
        <v>2488.7799999999997</v>
      </c>
      <c r="G6" s="14">
        <f>现代农业发展!C7</f>
        <v>1585</v>
      </c>
      <c r="H6" s="14">
        <f>现代农业发展!D7</f>
        <v>80</v>
      </c>
      <c r="I6" s="14">
        <f>现代农业发展!E7</f>
        <v>-80</v>
      </c>
      <c r="J6" s="14">
        <f>现代农业发展!F7</f>
        <v>1585</v>
      </c>
      <c r="K6" s="14">
        <f t="shared" ref="K6:K15" si="0">SUM(L6)</f>
        <v>131</v>
      </c>
      <c r="L6" s="14">
        <f>科技创新与推广!C6</f>
        <v>131</v>
      </c>
      <c r="M6" s="14">
        <v>25</v>
      </c>
      <c r="N6" s="31">
        <f>'农业公共服务 '!C6</f>
        <v>25</v>
      </c>
      <c r="O6" s="67">
        <v>747.78</v>
      </c>
      <c r="P6" s="14">
        <f>美丽乡村发展!C5</f>
        <v>747.78</v>
      </c>
    </row>
    <row r="7" spans="1:16" ht="27.75" customHeight="1">
      <c r="A7" s="15">
        <v>2</v>
      </c>
      <c r="B7" s="1" t="s">
        <v>3</v>
      </c>
      <c r="C7" s="37">
        <f t="shared" ref="C7:C15" si="1">G7+K7+M7+O7</f>
        <v>1479.28</v>
      </c>
      <c r="D7" s="37">
        <f t="shared" ref="D7:D12" si="2">H7</f>
        <v>250</v>
      </c>
      <c r="E7" s="37">
        <f t="shared" ref="E7:E12" si="3">I7</f>
        <v>0</v>
      </c>
      <c r="F7" s="37">
        <f t="shared" ref="F7:F15" si="4">J7+L7+N7+P7</f>
        <v>1229.28</v>
      </c>
      <c r="G7" s="14">
        <f>现代农业发展!C8</f>
        <v>699</v>
      </c>
      <c r="H7" s="14">
        <f>现代农业发展!D8</f>
        <v>250</v>
      </c>
      <c r="I7" s="14">
        <f>现代农业发展!E8</f>
        <v>0</v>
      </c>
      <c r="J7" s="14">
        <f>现代农业发展!F8</f>
        <v>449</v>
      </c>
      <c r="K7" s="14">
        <f t="shared" si="0"/>
        <v>249</v>
      </c>
      <c r="L7" s="14">
        <f>科技创新与推广!C7</f>
        <v>249</v>
      </c>
      <c r="M7" s="14">
        <v>51</v>
      </c>
      <c r="N7" s="31">
        <f>'农业公共服务 '!C7</f>
        <v>51</v>
      </c>
      <c r="O7" s="67">
        <v>480.28</v>
      </c>
      <c r="P7" s="14">
        <f>美丽乡村发展!C6</f>
        <v>480.28</v>
      </c>
    </row>
    <row r="8" spans="1:16" ht="27.75" customHeight="1">
      <c r="A8" s="84">
        <v>3</v>
      </c>
      <c r="B8" s="45" t="s">
        <v>4</v>
      </c>
      <c r="C8" s="37">
        <f t="shared" si="1"/>
        <v>2790.74</v>
      </c>
      <c r="D8" s="37">
        <f t="shared" si="2"/>
        <v>540</v>
      </c>
      <c r="E8" s="37">
        <f t="shared" si="3"/>
        <v>210</v>
      </c>
      <c r="F8" s="37">
        <f t="shared" si="4"/>
        <v>2040.74</v>
      </c>
      <c r="G8" s="14">
        <f>现代农业发展!C9</f>
        <v>1374</v>
      </c>
      <c r="H8" s="14">
        <f>现代农业发展!D9</f>
        <v>540</v>
      </c>
      <c r="I8" s="14">
        <f>现代农业发展!E9</f>
        <v>210</v>
      </c>
      <c r="J8" s="14">
        <f>现代农业发展!F9</f>
        <v>624</v>
      </c>
      <c r="K8" s="14">
        <f t="shared" si="0"/>
        <v>179</v>
      </c>
      <c r="L8" s="14">
        <f>科技创新与推广!C8</f>
        <v>179</v>
      </c>
      <c r="M8" s="14">
        <v>42</v>
      </c>
      <c r="N8" s="31">
        <f>'农业公共服务 '!C8</f>
        <v>42</v>
      </c>
      <c r="O8" s="67">
        <v>1195.74</v>
      </c>
      <c r="P8" s="14">
        <f>美丽乡村发展!C7</f>
        <v>1195.74</v>
      </c>
    </row>
    <row r="9" spans="1:16" ht="27.75" customHeight="1">
      <c r="A9" s="85"/>
      <c r="B9" s="51" t="s">
        <v>35</v>
      </c>
      <c r="C9" s="37">
        <f t="shared" si="1"/>
        <v>876</v>
      </c>
      <c r="D9" s="37">
        <f t="shared" si="2"/>
        <v>0</v>
      </c>
      <c r="E9" s="37">
        <f t="shared" si="3"/>
        <v>250</v>
      </c>
      <c r="F9" s="37">
        <f t="shared" si="4"/>
        <v>626</v>
      </c>
      <c r="G9" s="14">
        <f>现代农业发展!C10</f>
        <v>500</v>
      </c>
      <c r="H9" s="14">
        <f>现代农业发展!D10</f>
        <v>0</v>
      </c>
      <c r="I9" s="14">
        <f>现代农业发展!E10</f>
        <v>250</v>
      </c>
      <c r="J9" s="14">
        <f>现代农业发展!F10</f>
        <v>250</v>
      </c>
      <c r="K9" s="14">
        <f t="shared" si="0"/>
        <v>15</v>
      </c>
      <c r="L9" s="14">
        <f>科技创新与推广!C9</f>
        <v>15</v>
      </c>
      <c r="M9" s="14">
        <v>15</v>
      </c>
      <c r="N9" s="31">
        <f>'农业公共服务 '!C9</f>
        <v>15</v>
      </c>
      <c r="O9" s="67">
        <v>346</v>
      </c>
      <c r="P9" s="14">
        <f>美丽乡村发展!C8</f>
        <v>346</v>
      </c>
    </row>
    <row r="10" spans="1:16" ht="27.75" customHeight="1">
      <c r="A10" s="15">
        <v>4</v>
      </c>
      <c r="B10" s="46" t="s">
        <v>5</v>
      </c>
      <c r="C10" s="37">
        <f t="shared" si="1"/>
        <v>502.78</v>
      </c>
      <c r="D10" s="37">
        <f t="shared" si="2"/>
        <v>50</v>
      </c>
      <c r="E10" s="37">
        <f t="shared" si="3"/>
        <v>-50</v>
      </c>
      <c r="F10" s="37">
        <f t="shared" si="4"/>
        <v>502.78</v>
      </c>
      <c r="G10" s="14">
        <f>现代农业发展!C11</f>
        <v>50</v>
      </c>
      <c r="H10" s="14">
        <f>现代农业发展!D11</f>
        <v>50</v>
      </c>
      <c r="I10" s="14">
        <f>现代农业发展!E11</f>
        <v>-50</v>
      </c>
      <c r="J10" s="14">
        <f>现代农业发展!F11</f>
        <v>50</v>
      </c>
      <c r="K10" s="14">
        <f t="shared" si="0"/>
        <v>79</v>
      </c>
      <c r="L10" s="14">
        <f>科技创新与推广!C10</f>
        <v>79</v>
      </c>
      <c r="M10" s="14">
        <v>6</v>
      </c>
      <c r="N10" s="31">
        <f>'农业公共服务 '!C10</f>
        <v>6</v>
      </c>
      <c r="O10" s="67">
        <v>367.78</v>
      </c>
      <c r="P10" s="14">
        <f>美丽乡村发展!C9</f>
        <v>367.78</v>
      </c>
    </row>
    <row r="11" spans="1:16" ht="27.75" customHeight="1">
      <c r="A11" s="15">
        <v>5</v>
      </c>
      <c r="B11" s="1" t="s">
        <v>6</v>
      </c>
      <c r="C11" s="37">
        <f t="shared" si="1"/>
        <v>377</v>
      </c>
      <c r="D11" s="37">
        <f t="shared" si="2"/>
        <v>80</v>
      </c>
      <c r="E11" s="37">
        <f t="shared" si="3"/>
        <v>-80</v>
      </c>
      <c r="F11" s="37">
        <f t="shared" si="4"/>
        <v>377</v>
      </c>
      <c r="G11" s="14">
        <f>现代农业发展!C12</f>
        <v>80</v>
      </c>
      <c r="H11" s="14">
        <f>现代农业发展!D12</f>
        <v>80</v>
      </c>
      <c r="I11" s="14">
        <f>现代农业发展!E12</f>
        <v>-80</v>
      </c>
      <c r="J11" s="14">
        <f>现代农业发展!F12</f>
        <v>80</v>
      </c>
      <c r="K11" s="14">
        <f t="shared" si="0"/>
        <v>17</v>
      </c>
      <c r="L11" s="14">
        <f>科技创新与推广!C11</f>
        <v>17</v>
      </c>
      <c r="M11" s="14">
        <v>0</v>
      </c>
      <c r="N11" s="31">
        <f>'农业公共服务 '!C11</f>
        <v>0</v>
      </c>
      <c r="O11" s="67">
        <v>280</v>
      </c>
      <c r="P11" s="14">
        <f>美丽乡村发展!C10</f>
        <v>280</v>
      </c>
    </row>
    <row r="12" spans="1:16" ht="27.75" customHeight="1">
      <c r="A12" s="73">
        <v>6</v>
      </c>
      <c r="B12" s="1" t="s">
        <v>7</v>
      </c>
      <c r="C12" s="73">
        <f t="shared" si="1"/>
        <v>408.69</v>
      </c>
      <c r="D12" s="73">
        <f t="shared" si="2"/>
        <v>0</v>
      </c>
      <c r="E12" s="73">
        <f t="shared" si="3"/>
        <v>0</v>
      </c>
      <c r="F12" s="73">
        <f t="shared" si="4"/>
        <v>408.69</v>
      </c>
      <c r="G12" s="14">
        <f>现代农业发展!C13</f>
        <v>50</v>
      </c>
      <c r="H12" s="14">
        <f>现代农业发展!D13</f>
        <v>0</v>
      </c>
      <c r="I12" s="14">
        <f>现代农业发展!E13</f>
        <v>0</v>
      </c>
      <c r="J12" s="14">
        <f>现代农业发展!F13</f>
        <v>50</v>
      </c>
      <c r="K12" s="14">
        <f t="shared" si="0"/>
        <v>40</v>
      </c>
      <c r="L12" s="14">
        <f>科技创新与推广!C12</f>
        <v>40</v>
      </c>
      <c r="M12" s="14">
        <v>26</v>
      </c>
      <c r="N12" s="78">
        <f>'农业公共服务 '!C12</f>
        <v>26</v>
      </c>
      <c r="O12" s="78">
        <v>292.69</v>
      </c>
      <c r="P12" s="14">
        <f>美丽乡村发展!C11</f>
        <v>292.69</v>
      </c>
    </row>
    <row r="13" spans="1:16" ht="27.75" customHeight="1">
      <c r="A13" s="73">
        <v>7</v>
      </c>
      <c r="B13" s="75" t="s">
        <v>77</v>
      </c>
      <c r="C13" s="73">
        <f t="shared" si="1"/>
        <v>60</v>
      </c>
      <c r="D13" s="73">
        <v>0</v>
      </c>
      <c r="E13" s="73">
        <v>0</v>
      </c>
      <c r="F13" s="73">
        <f t="shared" si="4"/>
        <v>60</v>
      </c>
      <c r="G13" s="14"/>
      <c r="H13" s="14"/>
      <c r="I13" s="14"/>
      <c r="J13" s="14"/>
      <c r="K13" s="14">
        <f t="shared" si="0"/>
        <v>60</v>
      </c>
      <c r="L13" s="14">
        <f>科技创新与推广!C13</f>
        <v>60</v>
      </c>
      <c r="M13" s="14"/>
      <c r="N13" s="78"/>
      <c r="O13" s="78"/>
      <c r="P13" s="14"/>
    </row>
    <row r="14" spans="1:16" ht="27.75" customHeight="1">
      <c r="A14" s="73">
        <v>8</v>
      </c>
      <c r="B14" s="75" t="s">
        <v>78</v>
      </c>
      <c r="C14" s="73">
        <f t="shared" si="1"/>
        <v>22</v>
      </c>
      <c r="D14" s="73">
        <v>0</v>
      </c>
      <c r="E14" s="73">
        <v>0</v>
      </c>
      <c r="F14" s="73">
        <f t="shared" si="4"/>
        <v>22</v>
      </c>
      <c r="G14" s="14"/>
      <c r="H14" s="14"/>
      <c r="I14" s="14"/>
      <c r="J14" s="14"/>
      <c r="K14" s="14">
        <f t="shared" si="0"/>
        <v>22</v>
      </c>
      <c r="L14" s="14">
        <f>科技创新与推广!C14</f>
        <v>22</v>
      </c>
      <c r="M14" s="14"/>
      <c r="N14" s="78"/>
      <c r="O14" s="78"/>
      <c r="P14" s="14"/>
    </row>
    <row r="15" spans="1:16" ht="27.75" customHeight="1">
      <c r="A15" s="73">
        <v>9</v>
      </c>
      <c r="B15" s="75" t="s">
        <v>79</v>
      </c>
      <c r="C15" s="73">
        <f t="shared" si="1"/>
        <v>15</v>
      </c>
      <c r="D15" s="73">
        <v>0</v>
      </c>
      <c r="E15" s="73">
        <v>0</v>
      </c>
      <c r="F15" s="73">
        <f t="shared" si="4"/>
        <v>15</v>
      </c>
      <c r="G15" s="14"/>
      <c r="H15" s="14"/>
      <c r="I15" s="14"/>
      <c r="J15" s="14"/>
      <c r="K15" s="14">
        <f t="shared" si="0"/>
        <v>15</v>
      </c>
      <c r="L15" s="14">
        <f>科技创新与推广!C15</f>
        <v>15</v>
      </c>
      <c r="M15" s="14"/>
      <c r="N15" s="78"/>
      <c r="O15" s="78"/>
      <c r="P15" s="14"/>
    </row>
  </sheetData>
  <mergeCells count="10">
    <mergeCell ref="A5:B5"/>
    <mergeCell ref="A1:P1"/>
    <mergeCell ref="A8:A9"/>
    <mergeCell ref="A3:A4"/>
    <mergeCell ref="B3:B4"/>
    <mergeCell ref="G3:J3"/>
    <mergeCell ref="C3:F3"/>
    <mergeCell ref="K3:L3"/>
    <mergeCell ref="O3:P3"/>
    <mergeCell ref="M3:N3"/>
  </mergeCells>
  <phoneticPr fontId="1" type="noConversion"/>
  <printOptions horizontalCentered="1"/>
  <pageMargins left="0.19685039370078741" right="0.15748031496062992" top="0.47244094488188981" bottom="0.35433070866141736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5"/>
  <sheetViews>
    <sheetView tabSelected="1" zoomScaleNormal="100" workbookViewId="0">
      <selection activeCell="C6" sqref="C6"/>
    </sheetView>
  </sheetViews>
  <sheetFormatPr defaultColWidth="9" defaultRowHeight="14.4"/>
  <cols>
    <col min="1" max="1" width="5.21875" style="18" customWidth="1"/>
    <col min="2" max="2" width="12.77734375" style="18" customWidth="1"/>
    <col min="3" max="3" width="7.21875" style="18" bestFit="1" customWidth="1"/>
    <col min="4" max="4" width="10.44140625" style="18" customWidth="1"/>
    <col min="5" max="5" width="10" style="18" customWidth="1"/>
    <col min="6" max="6" width="7.21875" style="18" bestFit="1" customWidth="1"/>
    <col min="7" max="7" width="10.21875" style="18" customWidth="1"/>
    <col min="8" max="8" width="8.88671875" style="18" customWidth="1"/>
    <col min="9" max="9" width="9.77734375" style="18" customWidth="1"/>
    <col min="10" max="10" width="14" style="18" customWidth="1"/>
    <col min="11" max="11" width="10.109375" style="18" customWidth="1"/>
    <col min="12" max="12" width="8.44140625" style="18" customWidth="1"/>
    <col min="13" max="13" width="10.88671875" style="18" customWidth="1"/>
    <col min="14" max="14" width="14.33203125" style="18" customWidth="1"/>
    <col min="15" max="15" width="10.5546875" style="18" customWidth="1"/>
    <col min="16" max="16" width="11.44140625" style="18" customWidth="1"/>
    <col min="17" max="16384" width="9" style="18"/>
  </cols>
  <sheetData>
    <row r="1" spans="1:16" ht="50.25" customHeight="1">
      <c r="A1" s="121" t="s">
        <v>80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</row>
    <row r="2" spans="1:16" ht="27" customHeight="1">
      <c r="A2" s="122"/>
      <c r="B2" s="122"/>
      <c r="C2" s="9"/>
      <c r="D2" s="9"/>
      <c r="E2" s="9"/>
      <c r="F2" s="9"/>
      <c r="G2" s="9"/>
      <c r="P2" s="35" t="s">
        <v>27</v>
      </c>
    </row>
    <row r="3" spans="1:16" ht="36" customHeight="1">
      <c r="A3" s="96" t="s">
        <v>18</v>
      </c>
      <c r="B3" s="99" t="s">
        <v>8</v>
      </c>
      <c r="C3" s="96" t="s">
        <v>1</v>
      </c>
      <c r="D3" s="114"/>
      <c r="E3" s="114"/>
      <c r="F3" s="115"/>
      <c r="G3" s="105" t="s">
        <v>39</v>
      </c>
      <c r="H3" s="106"/>
      <c r="I3" s="103" t="s">
        <v>60</v>
      </c>
      <c r="J3" s="109"/>
      <c r="K3" s="109"/>
      <c r="L3" s="109"/>
      <c r="M3" s="109"/>
      <c r="N3" s="109"/>
      <c r="O3" s="109"/>
      <c r="P3" s="104"/>
    </row>
    <row r="4" spans="1:16" ht="57.6" customHeight="1">
      <c r="A4" s="97"/>
      <c r="B4" s="99"/>
      <c r="C4" s="116" t="s">
        <v>65</v>
      </c>
      <c r="D4" s="59" t="s">
        <v>67</v>
      </c>
      <c r="E4" s="59" t="s">
        <v>73</v>
      </c>
      <c r="F4" s="59" t="s">
        <v>74</v>
      </c>
      <c r="G4" s="107"/>
      <c r="H4" s="108"/>
      <c r="I4" s="103" t="s">
        <v>61</v>
      </c>
      <c r="J4" s="109"/>
      <c r="K4" s="109"/>
      <c r="L4" s="104"/>
      <c r="M4" s="103" t="s">
        <v>62</v>
      </c>
      <c r="N4" s="104"/>
      <c r="O4" s="103" t="s">
        <v>63</v>
      </c>
      <c r="P4" s="104"/>
    </row>
    <row r="5" spans="1:16" ht="48.6" customHeight="1">
      <c r="A5" s="98"/>
      <c r="B5" s="99"/>
      <c r="C5" s="116"/>
      <c r="D5" s="59" t="s">
        <v>72</v>
      </c>
      <c r="E5" s="117" t="s">
        <v>66</v>
      </c>
      <c r="F5" s="117"/>
      <c r="G5" s="59" t="s">
        <v>65</v>
      </c>
      <c r="H5" s="59" t="s">
        <v>66</v>
      </c>
      <c r="I5" s="59" t="s">
        <v>65</v>
      </c>
      <c r="J5" s="59" t="s">
        <v>67</v>
      </c>
      <c r="K5" s="59" t="s">
        <v>68</v>
      </c>
      <c r="L5" s="59" t="s">
        <v>66</v>
      </c>
      <c r="M5" s="59" t="s">
        <v>65</v>
      </c>
      <c r="N5" s="59" t="s">
        <v>66</v>
      </c>
      <c r="O5" s="59" t="s">
        <v>65</v>
      </c>
      <c r="P5" s="59" t="s">
        <v>66</v>
      </c>
    </row>
    <row r="6" spans="1:16" ht="39" customHeight="1">
      <c r="A6" s="110" t="s">
        <v>9</v>
      </c>
      <c r="B6" s="111"/>
      <c r="C6" s="19">
        <f>G6+I6+M6+O6</f>
        <v>3838</v>
      </c>
      <c r="D6" s="70">
        <f>J6</f>
        <v>1000</v>
      </c>
      <c r="E6" s="70">
        <f>K6</f>
        <v>0</v>
      </c>
      <c r="F6" s="70">
        <f>H6+L6+N6+P6</f>
        <v>2838</v>
      </c>
      <c r="G6" s="70">
        <v>180</v>
      </c>
      <c r="H6" s="58">
        <f>H7+H8+H9+H11+H12+H13</f>
        <v>180</v>
      </c>
      <c r="I6" s="66">
        <f>I7+I8+I9+I11+I12+I13</f>
        <v>2272</v>
      </c>
      <c r="J6" s="66">
        <f t="shared" ref="J6:L6" si="0">J7+J8+J9+J11+J12+J13</f>
        <v>1000</v>
      </c>
      <c r="K6" s="66">
        <f t="shared" si="0"/>
        <v>0</v>
      </c>
      <c r="L6" s="66">
        <f t="shared" si="0"/>
        <v>1272</v>
      </c>
      <c r="M6" s="66">
        <f t="shared" ref="M6:N6" si="1">M7+M8+M9+M11+M12+M13</f>
        <v>692</v>
      </c>
      <c r="N6" s="66">
        <f t="shared" si="1"/>
        <v>692</v>
      </c>
      <c r="O6" s="66">
        <f>O7+O8+O9+O11+O12+O13</f>
        <v>694</v>
      </c>
      <c r="P6" s="66">
        <f t="shared" ref="P6" si="2">P7+P8+P9+P11+P12+P13</f>
        <v>694</v>
      </c>
    </row>
    <row r="7" spans="1:16" s="20" customFormat="1" ht="26.25" customHeight="1">
      <c r="A7" s="8">
        <v>1</v>
      </c>
      <c r="B7" s="4" t="s">
        <v>12</v>
      </c>
      <c r="C7" s="70">
        <f t="shared" ref="C7:C13" si="3">G7+I7+M7+O7</f>
        <v>1585</v>
      </c>
      <c r="D7" s="70">
        <f t="shared" ref="D7:D13" si="4">J7</f>
        <v>80</v>
      </c>
      <c r="E7" s="70">
        <f t="shared" ref="E7:E13" si="5">K7</f>
        <v>-80</v>
      </c>
      <c r="F7" s="70">
        <f t="shared" ref="F7:F13" si="6">H7+L7+N7+P7</f>
        <v>1585</v>
      </c>
      <c r="G7" s="70">
        <v>180</v>
      </c>
      <c r="H7" s="59">
        <v>180</v>
      </c>
      <c r="I7" s="5">
        <v>368</v>
      </c>
      <c r="J7" s="5">
        <v>80</v>
      </c>
      <c r="K7" s="5">
        <v>-80</v>
      </c>
      <c r="L7" s="5">
        <v>368</v>
      </c>
      <c r="M7" s="5">
        <f>SUM(N7)</f>
        <v>597</v>
      </c>
      <c r="N7" s="5">
        <v>597</v>
      </c>
      <c r="O7" s="80">
        <f t="shared" ref="O7:O13" si="7">SUM(P7)</f>
        <v>440</v>
      </c>
      <c r="P7" s="5">
        <v>440</v>
      </c>
    </row>
    <row r="8" spans="1:16" ht="26.25" customHeight="1">
      <c r="A8" s="21">
        <v>2</v>
      </c>
      <c r="B8" s="29" t="s">
        <v>3</v>
      </c>
      <c r="C8" s="70">
        <f t="shared" si="3"/>
        <v>699</v>
      </c>
      <c r="D8" s="70">
        <f t="shared" si="4"/>
        <v>250</v>
      </c>
      <c r="E8" s="70">
        <f t="shared" si="5"/>
        <v>0</v>
      </c>
      <c r="F8" s="70">
        <f t="shared" si="6"/>
        <v>449</v>
      </c>
      <c r="G8" s="70"/>
      <c r="H8" s="58"/>
      <c r="I8" s="66">
        <v>571</v>
      </c>
      <c r="J8" s="66">
        <v>250</v>
      </c>
      <c r="K8" s="66"/>
      <c r="L8" s="66">
        <v>321</v>
      </c>
      <c r="M8" s="66"/>
      <c r="N8" s="66"/>
      <c r="O8" s="80">
        <f t="shared" si="7"/>
        <v>128</v>
      </c>
      <c r="P8" s="66">
        <v>128</v>
      </c>
    </row>
    <row r="9" spans="1:16" ht="26.25" customHeight="1">
      <c r="A9" s="112">
        <v>3</v>
      </c>
      <c r="B9" s="29" t="s">
        <v>36</v>
      </c>
      <c r="C9" s="70">
        <f t="shared" si="3"/>
        <v>1374</v>
      </c>
      <c r="D9" s="70">
        <f t="shared" si="4"/>
        <v>540</v>
      </c>
      <c r="E9" s="70">
        <f t="shared" si="5"/>
        <v>210</v>
      </c>
      <c r="F9" s="70">
        <f t="shared" si="6"/>
        <v>624</v>
      </c>
      <c r="G9" s="69"/>
      <c r="H9" s="58"/>
      <c r="I9" s="66">
        <v>1333</v>
      </c>
      <c r="J9" s="66">
        <v>540</v>
      </c>
      <c r="K9" s="66">
        <v>210</v>
      </c>
      <c r="L9" s="66">
        <v>583</v>
      </c>
      <c r="M9" s="66"/>
      <c r="N9" s="66"/>
      <c r="O9" s="80">
        <f t="shared" si="7"/>
        <v>41</v>
      </c>
      <c r="P9" s="66">
        <v>41</v>
      </c>
    </row>
    <row r="10" spans="1:16" ht="26.25" customHeight="1">
      <c r="A10" s="113"/>
      <c r="B10" s="50" t="s">
        <v>35</v>
      </c>
      <c r="C10" s="70">
        <f t="shared" si="3"/>
        <v>500</v>
      </c>
      <c r="D10" s="70">
        <f t="shared" si="4"/>
        <v>0</v>
      </c>
      <c r="E10" s="70">
        <f t="shared" si="5"/>
        <v>250</v>
      </c>
      <c r="F10" s="70">
        <f t="shared" si="6"/>
        <v>250</v>
      </c>
      <c r="G10" s="69"/>
      <c r="H10" s="58"/>
      <c r="I10" s="66">
        <v>500</v>
      </c>
      <c r="J10" s="66">
        <v>0</v>
      </c>
      <c r="K10" s="66">
        <v>250</v>
      </c>
      <c r="L10" s="66">
        <v>250</v>
      </c>
      <c r="M10" s="66"/>
      <c r="N10" s="66"/>
      <c r="O10" s="80"/>
      <c r="P10" s="66"/>
    </row>
    <row r="11" spans="1:16" ht="26.25" customHeight="1">
      <c r="A11" s="21">
        <v>4</v>
      </c>
      <c r="B11" s="28" t="s">
        <v>5</v>
      </c>
      <c r="C11" s="70">
        <f t="shared" si="3"/>
        <v>50</v>
      </c>
      <c r="D11" s="70">
        <f t="shared" si="4"/>
        <v>50</v>
      </c>
      <c r="E11" s="70">
        <f t="shared" si="5"/>
        <v>-50</v>
      </c>
      <c r="F11" s="70">
        <f t="shared" si="6"/>
        <v>50</v>
      </c>
      <c r="G11" s="69"/>
      <c r="H11" s="58"/>
      <c r="I11" s="66">
        <v>0</v>
      </c>
      <c r="J11" s="66">
        <v>50</v>
      </c>
      <c r="K11" s="66">
        <v>-50</v>
      </c>
      <c r="L11" s="66">
        <v>0</v>
      </c>
      <c r="M11" s="66">
        <f>SUM(N11)</f>
        <v>15</v>
      </c>
      <c r="N11" s="66">
        <v>15</v>
      </c>
      <c r="O11" s="80">
        <f t="shared" si="7"/>
        <v>35</v>
      </c>
      <c r="P11" s="66">
        <v>35</v>
      </c>
    </row>
    <row r="12" spans="1:16" ht="26.25" customHeight="1">
      <c r="A12" s="21">
        <v>5</v>
      </c>
      <c r="B12" s="11" t="s">
        <v>6</v>
      </c>
      <c r="C12" s="70">
        <f t="shared" si="3"/>
        <v>80</v>
      </c>
      <c r="D12" s="70">
        <f t="shared" si="4"/>
        <v>80</v>
      </c>
      <c r="E12" s="70">
        <f t="shared" si="5"/>
        <v>-80</v>
      </c>
      <c r="F12" s="70">
        <f t="shared" si="6"/>
        <v>80</v>
      </c>
      <c r="G12" s="69"/>
      <c r="H12" s="58"/>
      <c r="I12" s="66">
        <v>0</v>
      </c>
      <c r="J12" s="66">
        <v>80</v>
      </c>
      <c r="K12" s="66">
        <v>-80</v>
      </c>
      <c r="L12" s="66">
        <v>0</v>
      </c>
      <c r="M12" s="79">
        <f>SUM(N12)</f>
        <v>80</v>
      </c>
      <c r="N12" s="66">
        <v>80</v>
      </c>
      <c r="O12" s="80"/>
      <c r="P12" s="66"/>
    </row>
    <row r="13" spans="1:16" ht="26.25" customHeight="1">
      <c r="A13" s="21">
        <v>6</v>
      </c>
      <c r="B13" s="11" t="s">
        <v>7</v>
      </c>
      <c r="C13" s="70">
        <f t="shared" si="3"/>
        <v>50</v>
      </c>
      <c r="D13" s="70">
        <f t="shared" si="4"/>
        <v>0</v>
      </c>
      <c r="E13" s="70">
        <f t="shared" si="5"/>
        <v>0</v>
      </c>
      <c r="F13" s="70">
        <f t="shared" si="6"/>
        <v>50</v>
      </c>
      <c r="G13" s="69"/>
      <c r="H13" s="58"/>
      <c r="I13" s="68"/>
      <c r="J13" s="68"/>
      <c r="K13" s="68"/>
      <c r="L13" s="68"/>
      <c r="M13" s="68"/>
      <c r="N13" s="68"/>
      <c r="O13" s="80">
        <f t="shared" si="7"/>
        <v>50</v>
      </c>
      <c r="P13" s="66">
        <v>50</v>
      </c>
    </row>
    <row r="14" spans="1:16" ht="31.8" customHeight="1">
      <c r="A14" s="118" t="s">
        <v>20</v>
      </c>
      <c r="B14" s="119"/>
      <c r="C14" s="119"/>
      <c r="D14" s="119"/>
      <c r="E14" s="119"/>
      <c r="F14" s="120"/>
      <c r="G14" s="110" t="s">
        <v>40</v>
      </c>
      <c r="H14" s="111"/>
      <c r="I14" s="100" t="s">
        <v>70</v>
      </c>
      <c r="J14" s="101"/>
      <c r="K14" s="101"/>
      <c r="L14" s="102"/>
      <c r="M14" s="100" t="s">
        <v>71</v>
      </c>
      <c r="N14" s="101"/>
      <c r="O14" s="101"/>
      <c r="P14" s="102"/>
    </row>
    <row r="15" spans="1:16" ht="46.8" customHeight="1">
      <c r="A15" s="95" t="s">
        <v>69</v>
      </c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</row>
  </sheetData>
  <mergeCells count="19">
    <mergeCell ref="A1:P1"/>
    <mergeCell ref="I4:L4"/>
    <mergeCell ref="A2:B2"/>
    <mergeCell ref="A15:P15"/>
    <mergeCell ref="A3:A5"/>
    <mergeCell ref="B3:B5"/>
    <mergeCell ref="I14:L14"/>
    <mergeCell ref="M14:P14"/>
    <mergeCell ref="M4:N4"/>
    <mergeCell ref="O4:P4"/>
    <mergeCell ref="G3:H4"/>
    <mergeCell ref="I3:P3"/>
    <mergeCell ref="A6:B6"/>
    <mergeCell ref="A9:A10"/>
    <mergeCell ref="C3:F3"/>
    <mergeCell ref="C4:C5"/>
    <mergeCell ref="E5:F5"/>
    <mergeCell ref="G14:H14"/>
    <mergeCell ref="A14:F14"/>
  </mergeCells>
  <phoneticPr fontId="1" type="noConversion"/>
  <printOptions horizontalCentered="1"/>
  <pageMargins left="0.23622047244094491" right="0.23622047244094491" top="0.43307086614173229" bottom="0.27559055118110237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7"/>
  <sheetViews>
    <sheetView zoomScale="90" zoomScaleNormal="90" workbookViewId="0">
      <selection sqref="A1:F1"/>
    </sheetView>
  </sheetViews>
  <sheetFormatPr defaultColWidth="9" defaultRowHeight="14.4"/>
  <cols>
    <col min="1" max="1" width="6.21875" style="23" customWidth="1"/>
    <col min="2" max="3" width="18.33203125" style="23" customWidth="1"/>
    <col min="4" max="4" width="16.33203125" style="24" customWidth="1"/>
    <col min="5" max="5" width="28.77734375" style="23" customWidth="1"/>
    <col min="6" max="6" width="20.21875" style="23" customWidth="1"/>
    <col min="7" max="8" width="9" style="23" customWidth="1"/>
    <col min="9" max="16384" width="9" style="23"/>
  </cols>
  <sheetData>
    <row r="1" spans="1:7" ht="44.4" customHeight="1">
      <c r="A1" s="121" t="s">
        <v>81</v>
      </c>
      <c r="B1" s="121"/>
      <c r="C1" s="121"/>
      <c r="D1" s="121"/>
      <c r="E1" s="121"/>
      <c r="F1" s="121"/>
    </row>
    <row r="2" spans="1:7" ht="27" customHeight="1">
      <c r="C2" s="12"/>
      <c r="F2" s="12" t="s">
        <v>17</v>
      </c>
    </row>
    <row r="3" spans="1:7" ht="41.4" customHeight="1">
      <c r="A3" s="126" t="s">
        <v>10</v>
      </c>
      <c r="B3" s="128" t="s">
        <v>11</v>
      </c>
      <c r="C3" s="126" t="s">
        <v>14</v>
      </c>
      <c r="D3" s="130" t="s">
        <v>76</v>
      </c>
      <c r="E3" s="123" t="s">
        <v>53</v>
      </c>
      <c r="F3" s="124"/>
    </row>
    <row r="4" spans="1:7" ht="53.4" customHeight="1">
      <c r="A4" s="127"/>
      <c r="B4" s="126"/>
      <c r="C4" s="132"/>
      <c r="D4" s="131"/>
      <c r="E4" s="36" t="s">
        <v>55</v>
      </c>
      <c r="F4" s="36" t="s">
        <v>75</v>
      </c>
    </row>
    <row r="5" spans="1:7" ht="39" customHeight="1">
      <c r="A5" s="128" t="s">
        <v>9</v>
      </c>
      <c r="B5" s="128"/>
      <c r="C5" s="16">
        <f>C6+C7+C8+C10+C11+C12+C13+C14+C15</f>
        <v>792</v>
      </c>
      <c r="D5" s="48">
        <f>D6+D7+D8+D10+D11+D12+D13+D14+D15</f>
        <v>400</v>
      </c>
      <c r="E5" s="77">
        <f t="shared" ref="E5:F5" si="0">E6+E7+E8+E10+E11+E12+E13+E14+E15</f>
        <v>320</v>
      </c>
      <c r="F5" s="77">
        <f t="shared" si="0"/>
        <v>72</v>
      </c>
    </row>
    <row r="6" spans="1:7" s="24" customFormat="1" ht="26.25" customHeight="1">
      <c r="A6" s="3">
        <v>1</v>
      </c>
      <c r="B6" s="4" t="s">
        <v>12</v>
      </c>
      <c r="C6" s="38">
        <f>SUM(D6:F6)</f>
        <v>131</v>
      </c>
      <c r="D6" s="47">
        <v>51</v>
      </c>
      <c r="E6" s="64">
        <v>80</v>
      </c>
      <c r="F6" s="64"/>
    </row>
    <row r="7" spans="1:7" ht="26.25" customHeight="1">
      <c r="A7" s="2">
        <v>2</v>
      </c>
      <c r="B7" s="29" t="s">
        <v>3</v>
      </c>
      <c r="C7" s="65">
        <f t="shared" ref="C7:C12" si="1">SUM(D7:F7)</f>
        <v>249</v>
      </c>
      <c r="D7" s="47">
        <v>91</v>
      </c>
      <c r="E7" s="62">
        <v>110</v>
      </c>
      <c r="F7" s="62">
        <v>48</v>
      </c>
      <c r="G7"/>
    </row>
    <row r="8" spans="1:7" ht="26.25" customHeight="1">
      <c r="A8" s="133">
        <v>3</v>
      </c>
      <c r="B8" s="29" t="s">
        <v>36</v>
      </c>
      <c r="C8" s="65">
        <f t="shared" si="1"/>
        <v>179</v>
      </c>
      <c r="D8" s="54">
        <v>79</v>
      </c>
      <c r="E8" s="62">
        <v>80</v>
      </c>
      <c r="F8" s="62">
        <v>20</v>
      </c>
    </row>
    <row r="9" spans="1:7" ht="26.25" customHeight="1">
      <c r="A9" s="134"/>
      <c r="B9" s="50" t="s">
        <v>35</v>
      </c>
      <c r="C9" s="65">
        <f t="shared" si="1"/>
        <v>15</v>
      </c>
      <c r="D9" s="54">
        <v>15</v>
      </c>
      <c r="E9" s="62"/>
      <c r="F9" s="62"/>
    </row>
    <row r="10" spans="1:7" ht="26.25" customHeight="1">
      <c r="A10" s="2">
        <v>4</v>
      </c>
      <c r="B10" s="28" t="s">
        <v>5</v>
      </c>
      <c r="C10" s="65">
        <f t="shared" si="1"/>
        <v>79</v>
      </c>
      <c r="D10" s="54">
        <v>45</v>
      </c>
      <c r="E10" s="62">
        <v>30</v>
      </c>
      <c r="F10" s="62">
        <v>4</v>
      </c>
    </row>
    <row r="11" spans="1:7" ht="25.2" customHeight="1">
      <c r="A11" s="2">
        <v>5</v>
      </c>
      <c r="B11" s="17" t="s">
        <v>6</v>
      </c>
      <c r="C11" s="65">
        <f t="shared" si="1"/>
        <v>17</v>
      </c>
      <c r="D11" s="54">
        <v>17</v>
      </c>
      <c r="E11" s="62"/>
      <c r="F11" s="62"/>
    </row>
    <row r="12" spans="1:7" ht="26.25" customHeight="1">
      <c r="A12" s="2">
        <v>6</v>
      </c>
      <c r="B12" s="17" t="s">
        <v>7</v>
      </c>
      <c r="C12" s="65">
        <f t="shared" si="1"/>
        <v>40</v>
      </c>
      <c r="D12" s="54">
        <v>20</v>
      </c>
      <c r="E12" s="62">
        <v>20</v>
      </c>
      <c r="F12" s="62"/>
    </row>
    <row r="13" spans="1:7" ht="26.25" customHeight="1">
      <c r="A13" s="76">
        <v>7</v>
      </c>
      <c r="B13" s="75" t="s">
        <v>77</v>
      </c>
      <c r="C13" s="77">
        <f>SUM(D13:F13)</f>
        <v>60</v>
      </c>
      <c r="D13" s="74">
        <v>60</v>
      </c>
      <c r="E13" s="62"/>
      <c r="F13" s="62"/>
    </row>
    <row r="14" spans="1:7" ht="26.25" customHeight="1">
      <c r="A14" s="76">
        <v>8</v>
      </c>
      <c r="B14" s="75" t="s">
        <v>78</v>
      </c>
      <c r="C14" s="77">
        <f t="shared" ref="C14:C15" si="2">SUM(D14:F14)</f>
        <v>22</v>
      </c>
      <c r="D14" s="74">
        <v>22</v>
      </c>
      <c r="E14" s="62"/>
      <c r="F14" s="62"/>
    </row>
    <row r="15" spans="1:7" ht="26.25" customHeight="1">
      <c r="A15" s="76">
        <v>9</v>
      </c>
      <c r="B15" s="75" t="s">
        <v>79</v>
      </c>
      <c r="C15" s="77">
        <f t="shared" si="2"/>
        <v>15</v>
      </c>
      <c r="D15" s="74">
        <v>15</v>
      </c>
      <c r="E15" s="62"/>
      <c r="F15" s="62"/>
    </row>
    <row r="16" spans="1:7" ht="40.5" customHeight="1">
      <c r="A16" s="129" t="s">
        <v>21</v>
      </c>
      <c r="B16" s="129"/>
      <c r="C16" s="129"/>
      <c r="D16" s="52" t="s">
        <v>28</v>
      </c>
      <c r="E16" s="63" t="s">
        <v>56</v>
      </c>
      <c r="F16" s="63" t="s">
        <v>54</v>
      </c>
    </row>
    <row r="17" spans="1:6" ht="40.799999999999997" customHeight="1">
      <c r="A17" s="125" t="s">
        <v>59</v>
      </c>
      <c r="B17" s="125"/>
      <c r="C17" s="125"/>
      <c r="D17" s="125"/>
      <c r="E17" s="125"/>
      <c r="F17" s="125"/>
    </row>
  </sheetData>
  <mergeCells count="10">
    <mergeCell ref="E3:F3"/>
    <mergeCell ref="A1:F1"/>
    <mergeCell ref="A17:F17"/>
    <mergeCell ref="A3:A4"/>
    <mergeCell ref="B3:B4"/>
    <mergeCell ref="A16:C16"/>
    <mergeCell ref="A5:B5"/>
    <mergeCell ref="D3:D4"/>
    <mergeCell ref="C3:C4"/>
    <mergeCell ref="A8:A9"/>
  </mergeCells>
  <phoneticPr fontId="1" type="noConversion"/>
  <printOptions horizontalCentered="1"/>
  <pageMargins left="0.23622047244094491" right="0.15748031496062992" top="0.39370078740157483" bottom="0.15748031496062992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3"/>
  <sheetViews>
    <sheetView zoomScale="80" zoomScaleNormal="80" workbookViewId="0">
      <selection sqref="A1:D1"/>
    </sheetView>
  </sheetViews>
  <sheetFormatPr defaultColWidth="9" defaultRowHeight="26.25" customHeight="1"/>
  <cols>
    <col min="1" max="1" width="3.88671875" style="22" customWidth="1"/>
    <col min="2" max="2" width="22.77734375" style="22" customWidth="1"/>
    <col min="3" max="3" width="22.6640625" style="22" customWidth="1"/>
    <col min="4" max="4" width="51.33203125" style="22" customWidth="1"/>
    <col min="5" max="16384" width="9" style="22"/>
  </cols>
  <sheetData>
    <row r="1" spans="1:4" ht="43.5" customHeight="1">
      <c r="A1" s="135" t="s">
        <v>82</v>
      </c>
      <c r="B1" s="135"/>
      <c r="C1" s="135"/>
      <c r="D1" s="135"/>
    </row>
    <row r="2" spans="1:4" ht="29.25" customHeight="1">
      <c r="A2" s="138"/>
      <c r="B2" s="138"/>
      <c r="C2" s="32"/>
      <c r="D2" s="61" t="s">
        <v>51</v>
      </c>
    </row>
    <row r="3" spans="1:4" ht="45.6" customHeight="1">
      <c r="A3" s="139" t="s">
        <v>25</v>
      </c>
      <c r="B3" s="141" t="s">
        <v>26</v>
      </c>
      <c r="C3" s="142" t="s">
        <v>24</v>
      </c>
      <c r="D3" s="142" t="s">
        <v>58</v>
      </c>
    </row>
    <row r="4" spans="1:4" ht="36" customHeight="1">
      <c r="A4" s="140"/>
      <c r="B4" s="141"/>
      <c r="C4" s="143"/>
      <c r="D4" s="143"/>
    </row>
    <row r="5" spans="1:4" ht="37.200000000000003" customHeight="1">
      <c r="A5" s="136" t="s">
        <v>15</v>
      </c>
      <c r="B5" s="137"/>
      <c r="C5" s="5">
        <v>150</v>
      </c>
      <c r="D5" s="71">
        <f>D6+D7+D8+D10+D11+D12</f>
        <v>150</v>
      </c>
    </row>
    <row r="6" spans="1:4" s="33" customFormat="1" ht="37.200000000000003" customHeight="1">
      <c r="A6" s="5">
        <v>1</v>
      </c>
      <c r="B6" s="5" t="s">
        <v>2</v>
      </c>
      <c r="C6" s="5">
        <f t="shared" ref="C6:C12" si="0">SUM(D6:D6)</f>
        <v>25</v>
      </c>
      <c r="D6" s="72">
        <v>25</v>
      </c>
    </row>
    <row r="7" spans="1:4" s="33" customFormat="1" ht="37.200000000000003" customHeight="1">
      <c r="A7" s="5">
        <v>2</v>
      </c>
      <c r="B7" s="44" t="s">
        <v>3</v>
      </c>
      <c r="C7" s="5">
        <f t="shared" si="0"/>
        <v>51</v>
      </c>
      <c r="D7" s="72">
        <v>51</v>
      </c>
    </row>
    <row r="8" spans="1:4" ht="37.200000000000003" customHeight="1">
      <c r="A8" s="100">
        <v>3</v>
      </c>
      <c r="B8" s="41" t="s">
        <v>33</v>
      </c>
      <c r="C8" s="5">
        <f t="shared" si="0"/>
        <v>42</v>
      </c>
      <c r="D8" s="72">
        <v>42</v>
      </c>
    </row>
    <row r="9" spans="1:4" ht="37.200000000000003" customHeight="1">
      <c r="A9" s="100"/>
      <c r="B9" s="42" t="s">
        <v>34</v>
      </c>
      <c r="C9" s="5">
        <f t="shared" si="0"/>
        <v>15</v>
      </c>
      <c r="D9" s="72">
        <v>15</v>
      </c>
    </row>
    <row r="10" spans="1:4" ht="37.200000000000003" customHeight="1">
      <c r="A10" s="43">
        <v>4</v>
      </c>
      <c r="B10" s="42" t="s">
        <v>5</v>
      </c>
      <c r="C10" s="5">
        <f t="shared" si="0"/>
        <v>6</v>
      </c>
      <c r="D10" s="72">
        <v>6</v>
      </c>
    </row>
    <row r="11" spans="1:4" ht="37.200000000000003" customHeight="1">
      <c r="A11" s="5">
        <v>5</v>
      </c>
      <c r="B11" s="31" t="s">
        <v>6</v>
      </c>
      <c r="C11" s="5">
        <f t="shared" si="0"/>
        <v>0</v>
      </c>
      <c r="D11" s="72">
        <v>0</v>
      </c>
    </row>
    <row r="12" spans="1:4" ht="37.200000000000003" customHeight="1">
      <c r="A12" s="39">
        <v>6</v>
      </c>
      <c r="B12" s="31" t="s">
        <v>7</v>
      </c>
      <c r="C12" s="5">
        <f t="shared" si="0"/>
        <v>26</v>
      </c>
      <c r="D12" s="72">
        <v>26</v>
      </c>
    </row>
    <row r="13" spans="1:4" ht="37.200000000000003" customHeight="1">
      <c r="A13" s="117" t="s">
        <v>19</v>
      </c>
      <c r="B13" s="117"/>
      <c r="C13" s="117"/>
      <c r="D13" s="60" t="s">
        <v>32</v>
      </c>
    </row>
    <row r="14" spans="1:4" ht="26.25" customHeight="1">
      <c r="A14" s="95" t="s">
        <v>57</v>
      </c>
      <c r="B14" s="95"/>
      <c r="C14" s="95"/>
      <c r="D14" s="95"/>
    </row>
    <row r="15" spans="1:4" ht="26.25" customHeight="1">
      <c r="B15" s="33"/>
    </row>
    <row r="16" spans="1:4" ht="26.25" customHeight="1">
      <c r="B16" s="33"/>
    </row>
    <row r="17" spans="2:2" ht="26.25" customHeight="1">
      <c r="B17" s="33"/>
    </row>
    <row r="18" spans="2:2" ht="26.25" customHeight="1">
      <c r="B18" s="33"/>
    </row>
    <row r="19" spans="2:2" ht="26.25" customHeight="1">
      <c r="B19" s="33"/>
    </row>
    <row r="20" spans="2:2" ht="26.25" customHeight="1">
      <c r="B20" s="33"/>
    </row>
    <row r="21" spans="2:2" ht="26.25" customHeight="1">
      <c r="B21" s="33"/>
    </row>
    <row r="22" spans="2:2" ht="26.25" customHeight="1">
      <c r="B22" s="33"/>
    </row>
    <row r="23" spans="2:2" ht="26.25" customHeight="1">
      <c r="B23" s="33"/>
    </row>
  </sheetData>
  <mergeCells count="10">
    <mergeCell ref="A1:D1"/>
    <mergeCell ref="A14:D14"/>
    <mergeCell ref="A5:B5"/>
    <mergeCell ref="A13:C13"/>
    <mergeCell ref="A2:B2"/>
    <mergeCell ref="A8:A9"/>
    <mergeCell ref="A3:A4"/>
    <mergeCell ref="B3:B4"/>
    <mergeCell ref="C3:C4"/>
    <mergeCell ref="D3:D4"/>
  </mergeCells>
  <phoneticPr fontId="1" type="noConversion"/>
  <printOptions horizontalCentered="1"/>
  <pageMargins left="0.17" right="0.15748031496062992" top="0.35433070866141736" bottom="0.15748031496062992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2"/>
  <sheetViews>
    <sheetView workbookViewId="0">
      <selection activeCell="O3" sqref="O3"/>
    </sheetView>
  </sheetViews>
  <sheetFormatPr defaultColWidth="9" defaultRowHeight="14.4"/>
  <cols>
    <col min="1" max="1" width="5" style="25" customWidth="1"/>
    <col min="2" max="2" width="15.21875" style="25" customWidth="1"/>
    <col min="3" max="3" width="20.77734375" style="25" customWidth="1"/>
    <col min="4" max="4" width="18.21875" style="25" customWidth="1"/>
    <col min="5" max="5" width="13.88671875" style="25" customWidth="1"/>
    <col min="6" max="6" width="11.44140625" style="22" customWidth="1"/>
    <col min="7" max="7" width="17.109375" style="22" customWidth="1"/>
    <col min="8" max="8" width="18.88671875" style="22" customWidth="1"/>
    <col min="9" max="9" width="18.88671875" style="25" customWidth="1"/>
    <col min="10" max="16384" width="9" style="25"/>
  </cols>
  <sheetData>
    <row r="1" spans="1:9" ht="45" customHeight="1">
      <c r="A1" s="144" t="s">
        <v>83</v>
      </c>
      <c r="B1" s="144"/>
      <c r="C1" s="144"/>
      <c r="D1" s="144"/>
      <c r="E1" s="144"/>
      <c r="F1" s="144"/>
      <c r="G1" s="144"/>
      <c r="H1" s="144"/>
      <c r="I1" s="144"/>
    </row>
    <row r="2" spans="1:9" ht="33.75" customHeight="1">
      <c r="B2" s="26"/>
      <c r="C2" s="26"/>
      <c r="D2" s="26"/>
      <c r="E2" s="34"/>
      <c r="I2" s="25" t="s">
        <v>44</v>
      </c>
    </row>
    <row r="3" spans="1:9" ht="37.5" customHeight="1">
      <c r="A3" s="31" t="s">
        <v>0</v>
      </c>
      <c r="B3" s="30" t="s">
        <v>8</v>
      </c>
      <c r="C3" s="27" t="s">
        <v>1</v>
      </c>
      <c r="D3" s="55" t="s">
        <v>41</v>
      </c>
      <c r="E3" s="40" t="s">
        <v>46</v>
      </c>
      <c r="F3" s="57" t="s">
        <v>43</v>
      </c>
      <c r="G3" s="57" t="s">
        <v>47</v>
      </c>
      <c r="H3" s="57" t="s">
        <v>48</v>
      </c>
      <c r="I3" s="57" t="s">
        <v>49</v>
      </c>
    </row>
    <row r="4" spans="1:9" ht="33" customHeight="1">
      <c r="A4" s="136" t="s">
        <v>1</v>
      </c>
      <c r="B4" s="137"/>
      <c r="C4" s="31">
        <f>SUM(D4:I4)</f>
        <v>3364.27</v>
      </c>
      <c r="D4" s="56">
        <f>D5+D6+D7+D9+D10+D11</f>
        <v>600</v>
      </c>
      <c r="E4" s="56">
        <f t="shared" ref="E4:I4" si="0">E5+E6+E7+E9+E10+E11</f>
        <v>1000</v>
      </c>
      <c r="F4" s="56">
        <f t="shared" si="0"/>
        <v>200</v>
      </c>
      <c r="G4" s="56">
        <f t="shared" si="0"/>
        <v>400</v>
      </c>
      <c r="H4" s="56">
        <f t="shared" si="0"/>
        <v>200</v>
      </c>
      <c r="I4" s="56">
        <f t="shared" si="0"/>
        <v>964.27</v>
      </c>
    </row>
    <row r="5" spans="1:9" ht="33" customHeight="1">
      <c r="A5" s="49">
        <v>1</v>
      </c>
      <c r="B5" s="43" t="s">
        <v>2</v>
      </c>
      <c r="C5" s="57">
        <f t="shared" ref="C5:C11" si="1">SUM(D5:I5)</f>
        <v>747.78</v>
      </c>
      <c r="D5" s="56">
        <v>100</v>
      </c>
      <c r="E5" s="56">
        <v>420</v>
      </c>
      <c r="F5" s="57">
        <v>26.5</v>
      </c>
      <c r="G5" s="57">
        <v>40</v>
      </c>
      <c r="H5" s="57">
        <v>100</v>
      </c>
      <c r="I5" s="56">
        <v>61.28</v>
      </c>
    </row>
    <row r="6" spans="1:9" ht="33" customHeight="1">
      <c r="A6" s="49">
        <v>2</v>
      </c>
      <c r="B6" s="31" t="s">
        <v>3</v>
      </c>
      <c r="C6" s="57">
        <f t="shared" si="1"/>
        <v>480.28</v>
      </c>
      <c r="D6" s="56">
        <v>100</v>
      </c>
      <c r="E6" s="56">
        <v>80</v>
      </c>
      <c r="F6" s="57">
        <v>29</v>
      </c>
      <c r="G6" s="57">
        <v>110</v>
      </c>
      <c r="H6" s="57">
        <v>100</v>
      </c>
      <c r="I6" s="56">
        <v>61.28</v>
      </c>
    </row>
    <row r="7" spans="1:9" ht="33" customHeight="1">
      <c r="A7" s="145">
        <v>3</v>
      </c>
      <c r="B7" s="31" t="s">
        <v>4</v>
      </c>
      <c r="C7" s="57">
        <f t="shared" si="1"/>
        <v>1195.74</v>
      </c>
      <c r="D7" s="56">
        <v>200</v>
      </c>
      <c r="E7" s="56">
        <v>250</v>
      </c>
      <c r="F7" s="57">
        <v>115.5</v>
      </c>
      <c r="G7" s="57">
        <v>140</v>
      </c>
      <c r="H7" s="57"/>
      <c r="I7" s="56">
        <v>490.24</v>
      </c>
    </row>
    <row r="8" spans="1:9" ht="33" customHeight="1">
      <c r="A8" s="146"/>
      <c r="B8" s="53" t="s">
        <v>37</v>
      </c>
      <c r="C8" s="57">
        <f t="shared" si="1"/>
        <v>346</v>
      </c>
      <c r="D8" s="56">
        <v>100</v>
      </c>
      <c r="E8" s="56">
        <v>150</v>
      </c>
      <c r="F8" s="57">
        <v>76</v>
      </c>
      <c r="G8" s="57">
        <v>20</v>
      </c>
      <c r="H8" s="57"/>
      <c r="I8" s="56">
        <v>0</v>
      </c>
    </row>
    <row r="9" spans="1:9" ht="33" customHeight="1">
      <c r="A9" s="49">
        <v>4</v>
      </c>
      <c r="B9" s="31" t="s">
        <v>5</v>
      </c>
      <c r="C9" s="57">
        <f t="shared" si="1"/>
        <v>367.78</v>
      </c>
      <c r="D9" s="56">
        <v>100</v>
      </c>
      <c r="E9" s="56">
        <v>100</v>
      </c>
      <c r="F9" s="57">
        <v>6.5</v>
      </c>
      <c r="G9" s="57">
        <v>100</v>
      </c>
      <c r="H9" s="57"/>
      <c r="I9" s="56">
        <v>61.28</v>
      </c>
    </row>
    <row r="10" spans="1:9" ht="33" customHeight="1">
      <c r="A10" s="49">
        <v>5</v>
      </c>
      <c r="B10" s="31" t="s">
        <v>6</v>
      </c>
      <c r="C10" s="57">
        <f t="shared" si="1"/>
        <v>280</v>
      </c>
      <c r="D10" s="56">
        <v>100</v>
      </c>
      <c r="E10" s="56">
        <v>150</v>
      </c>
      <c r="F10" s="57">
        <v>20</v>
      </c>
      <c r="G10" s="57">
        <v>10</v>
      </c>
      <c r="H10" s="57"/>
      <c r="I10" s="56"/>
    </row>
    <row r="11" spans="1:9" ht="33" customHeight="1">
      <c r="A11" s="49">
        <v>6</v>
      </c>
      <c r="B11" s="31" t="s">
        <v>7</v>
      </c>
      <c r="C11" s="57">
        <f t="shared" si="1"/>
        <v>292.69</v>
      </c>
      <c r="D11" s="56"/>
      <c r="E11" s="56"/>
      <c r="F11" s="57">
        <v>2.5</v>
      </c>
      <c r="G11" s="57"/>
      <c r="H11" s="57"/>
      <c r="I11" s="56">
        <v>290.19</v>
      </c>
    </row>
    <row r="12" spans="1:9" ht="33" customHeight="1">
      <c r="A12" s="117" t="s">
        <v>38</v>
      </c>
      <c r="B12" s="117"/>
      <c r="C12" s="117"/>
      <c r="D12" s="100" t="s">
        <v>42</v>
      </c>
      <c r="E12" s="102"/>
      <c r="F12" s="117" t="s">
        <v>45</v>
      </c>
      <c r="G12" s="117"/>
      <c r="H12" s="117"/>
      <c r="I12" s="56" t="s">
        <v>50</v>
      </c>
    </row>
  </sheetData>
  <mergeCells count="6">
    <mergeCell ref="A1:I1"/>
    <mergeCell ref="A4:B4"/>
    <mergeCell ref="A12:C12"/>
    <mergeCell ref="A7:A8"/>
    <mergeCell ref="D12:E12"/>
    <mergeCell ref="F12:H12"/>
  </mergeCells>
  <phoneticPr fontId="1" type="noConversion"/>
  <printOptions horizontalCentered="1"/>
  <pageMargins left="0.19685039370078741" right="0.15748031496062992" top="0.35433070866141736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2</vt:i4>
      </vt:variant>
    </vt:vector>
  </HeadingPairs>
  <TitlesOfParts>
    <vt:vector size="8" baseType="lpstr">
      <vt:lpstr>汇总表</vt:lpstr>
      <vt:lpstr>现代农业发展</vt:lpstr>
      <vt:lpstr>科技创新与推广</vt:lpstr>
      <vt:lpstr>农业公共服务 </vt:lpstr>
      <vt:lpstr>美丽乡村发展</vt:lpstr>
      <vt:lpstr>Sheet1</vt:lpstr>
      <vt:lpstr>科技创新与推广!Print_Titles</vt:lpstr>
      <vt:lpstr>现代农业发展!Print_Titles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2022-09-23T01:13:29Z</cp:lastPrinted>
  <dcterms:created xsi:type="dcterms:W3CDTF">2020-04-29T03:10:58Z</dcterms:created>
  <dcterms:modified xsi:type="dcterms:W3CDTF">2022-09-23T01:53:39Z</dcterms:modified>
</cp:coreProperties>
</file>